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qinghuang/Library/Mobile Documents/com~apple~CloudDocs/Bess/"/>
    </mc:Choice>
  </mc:AlternateContent>
  <xr:revisionPtr revIDLastSave="0" documentId="13_ncr:1_{4A500B86-CDAE-5C48-A0E8-DFA295638192}" xr6:coauthVersionLast="47" xr6:coauthVersionMax="47" xr10:uidLastSave="{00000000-0000-0000-0000-000000000000}"/>
  <bookViews>
    <workbookView xWindow="0" yWindow="500" windowWidth="33600" windowHeight="19300" activeTab="3" xr2:uid="{00000000-000D-0000-FFFF-FFFF00000000}"/>
  </bookViews>
  <sheets>
    <sheet name="Instructions" sheetId="2" r:id="rId1"/>
    <sheet name="Table S1" sheetId="6" r:id="rId2"/>
    <sheet name="Table S2" sheetId="8" r:id="rId3"/>
    <sheet name="Table S3" sheetId="3" r:id="rId4"/>
    <sheet name="Table S4" sheetId="5" r:id="rId5"/>
    <sheet name="Table S5" sheetId="9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" i="5" l="1"/>
  <c r="E31" i="5"/>
  <c r="E32" i="5"/>
  <c r="E33" i="5"/>
  <c r="E34" i="5"/>
  <c r="E35" i="5"/>
  <c r="E36" i="5"/>
  <c r="H3" i="5"/>
  <c r="H4" i="5" l="1"/>
  <c r="I4" i="5" s="1"/>
  <c r="H5" i="5"/>
  <c r="I5" i="5" s="1"/>
  <c r="H7" i="5"/>
  <c r="I7" i="5" s="1"/>
  <c r="H8" i="5"/>
  <c r="I8" i="5" s="1"/>
  <c r="H9" i="5"/>
  <c r="I9" i="5" s="1"/>
  <c r="H10" i="5"/>
  <c r="I10" i="5" s="1"/>
  <c r="H11" i="5"/>
  <c r="I11" i="5" s="1"/>
  <c r="H12" i="5"/>
  <c r="I12" i="5" s="1"/>
  <c r="H13" i="5"/>
  <c r="I13" i="5" s="1"/>
  <c r="H14" i="5"/>
  <c r="I14" i="5" s="1"/>
  <c r="H15" i="5"/>
  <c r="I15" i="5" s="1"/>
  <c r="H16" i="5"/>
  <c r="I16" i="5" s="1"/>
  <c r="H17" i="5"/>
  <c r="I17" i="5" s="1"/>
  <c r="H18" i="5"/>
  <c r="I18" i="5" s="1"/>
  <c r="H19" i="5"/>
  <c r="I19" i="5" s="1"/>
  <c r="H20" i="5"/>
  <c r="I20" i="5" s="1"/>
  <c r="H21" i="5"/>
  <c r="I21" i="5" s="1"/>
  <c r="H22" i="5"/>
  <c r="I22" i="5" s="1"/>
  <c r="H23" i="5"/>
  <c r="I23" i="5" s="1"/>
  <c r="H24" i="5"/>
  <c r="I24" i="5"/>
  <c r="H25" i="5"/>
  <c r="I25" i="5" s="1"/>
  <c r="H26" i="5"/>
  <c r="I26" i="5" s="1"/>
  <c r="H27" i="5"/>
  <c r="I27" i="5" s="1"/>
  <c r="H28" i="5"/>
  <c r="I28" i="5" s="1"/>
  <c r="H29" i="5"/>
  <c r="I29" i="5" s="1"/>
  <c r="H30" i="5"/>
  <c r="I30" i="5" s="1"/>
  <c r="H31" i="5"/>
  <c r="H32" i="5"/>
  <c r="H33" i="5"/>
  <c r="H34" i="5"/>
  <c r="I34" i="5" s="1"/>
  <c r="H35" i="5"/>
  <c r="I35" i="5" s="1"/>
  <c r="H36" i="5"/>
  <c r="I36" i="5" s="1"/>
  <c r="H37" i="5"/>
  <c r="H38" i="5"/>
  <c r="H39" i="5"/>
  <c r="H40" i="5"/>
  <c r="H41" i="5"/>
  <c r="I43" i="5"/>
  <c r="I44" i="5"/>
  <c r="I6" i="5" s="1"/>
  <c r="I45" i="5" l="1"/>
  <c r="I33" i="5"/>
  <c r="I32" i="5"/>
  <c r="I31" i="5"/>
</calcChain>
</file>

<file path=xl/sharedStrings.xml><?xml version="1.0" encoding="utf-8"?>
<sst xmlns="http://schemas.openxmlformats.org/spreadsheetml/2006/main" count="919" uniqueCount="302">
  <si>
    <t>Supplementary tables for "The role of source, mineralogy, and organic complexation on lability and Fe isotopic composition of Fe sources to the Gulf of Alaska" by Huang et al.</t>
  </si>
  <si>
    <t>Sample ID</t>
  </si>
  <si>
    <t>AK2016-01</t>
  </si>
  <si>
    <t>AK2016-02</t>
  </si>
  <si>
    <t>AK2016-03</t>
  </si>
  <si>
    <t>AK2016-04</t>
  </si>
  <si>
    <t>AK2016-05</t>
  </si>
  <si>
    <t>AK2016-06</t>
  </si>
  <si>
    <t>AK2016-08</t>
  </si>
  <si>
    <t>AK2016-10</t>
  </si>
  <si>
    <t>YT2017-PS02</t>
  </si>
  <si>
    <t>YT2017PS03</t>
  </si>
  <si>
    <t>AK2016-07</t>
  </si>
  <si>
    <t>AK2016-11</t>
  </si>
  <si>
    <t>AK2016-13</t>
  </si>
  <si>
    <t>AK2016-14</t>
  </si>
  <si>
    <t>AK2016-15</t>
  </si>
  <si>
    <t>AK2016-16</t>
  </si>
  <si>
    <t>AT-3680</t>
  </si>
  <si>
    <t>Fresh ash, Mt. Pavlof 2016</t>
  </si>
  <si>
    <t>AT-3982</t>
  </si>
  <si>
    <t>Fresh ash, Mt. Redoubt 2009</t>
  </si>
  <si>
    <t>AT-1411</t>
  </si>
  <si>
    <t>Aged ash, Mt. Redoubt 1990</t>
  </si>
  <si>
    <t>AT-2851</t>
  </si>
  <si>
    <t>Aged ash, Mt. Augustine ~3460 BP</t>
  </si>
  <si>
    <t>AT-2854</t>
  </si>
  <si>
    <t>Aged ash, Mt. Augustine ~3885 BP</t>
  </si>
  <si>
    <t>AT-2867</t>
  </si>
  <si>
    <t>Aged ash, Mt. Augustine ~3720 BP</t>
  </si>
  <si>
    <t>AT-2876</t>
  </si>
  <si>
    <t>Aged ash, Mt. Augustine ~5620 BP</t>
  </si>
  <si>
    <t>AT-2886</t>
  </si>
  <si>
    <t>Aged ash, Mt. Augustine ~8730 BP</t>
  </si>
  <si>
    <t>Latitude</t>
  </si>
  <si>
    <t>Longitude</t>
  </si>
  <si>
    <t>MGT 01</t>
  </si>
  <si>
    <t>MGT 02</t>
  </si>
  <si>
    <t>MM1</t>
  </si>
  <si>
    <t>MRP</t>
  </si>
  <si>
    <t>MRCCR</t>
  </si>
  <si>
    <t>TUS0921</t>
  </si>
  <si>
    <t>TUS1021</t>
  </si>
  <si>
    <t>GWS0824</t>
  </si>
  <si>
    <t>GWS0521</t>
  </si>
  <si>
    <t>GWS0728</t>
  </si>
  <si>
    <t>GWS1014</t>
  </si>
  <si>
    <t>HBS0521</t>
  </si>
  <si>
    <t>HBS0721</t>
  </si>
  <si>
    <t>HBS0825</t>
  </si>
  <si>
    <t>HBS0919</t>
  </si>
  <si>
    <t>HBS1014</t>
  </si>
  <si>
    <t>TUS0527</t>
  </si>
  <si>
    <t>TUS0722</t>
  </si>
  <si>
    <t>TUS0826</t>
  </si>
  <si>
    <t>KNK-1</t>
  </si>
  <si>
    <t>KNK-2</t>
  </si>
  <si>
    <t>KNK-3</t>
  </si>
  <si>
    <t>KNK-4</t>
  </si>
  <si>
    <t>KNK-5</t>
  </si>
  <si>
    <t>KNK-6</t>
  </si>
  <si>
    <t>CB-7401</t>
  </si>
  <si>
    <t>CB-7404</t>
  </si>
  <si>
    <t>collected in May</t>
  </si>
  <si>
    <t>collected in October</t>
  </si>
  <si>
    <t>Base of cliff, dark color, paleosol</t>
  </si>
  <si>
    <t>collected on 8/25/2019</t>
  </si>
  <si>
    <t>Initial Sample Mass (g)</t>
  </si>
  <si>
    <t>Mass before (g)</t>
  </si>
  <si>
    <t>Mass After (g)</t>
  </si>
  <si>
    <t>Mass lost (g)</t>
  </si>
  <si>
    <t xml:space="preserve">% Loss on ignition </t>
  </si>
  <si>
    <t>AK2016-04A-1</t>
  </si>
  <si>
    <t>AK2016-04A-2</t>
  </si>
  <si>
    <t>AK2016-04A-3</t>
  </si>
  <si>
    <t>AK2016-04A-4</t>
  </si>
  <si>
    <t>AK2016-04A-5</t>
  </si>
  <si>
    <t>Std dev</t>
  </si>
  <si>
    <t>Average</t>
  </si>
  <si>
    <t>2*std error</t>
  </si>
  <si>
    <t>Bulk</t>
  </si>
  <si>
    <t>Size fraction</t>
  </si>
  <si>
    <r>
      <t xml:space="preserve">Table S1. </t>
    </r>
    <r>
      <rPr>
        <sz val="12"/>
        <color theme="1"/>
        <rFont val="Helvetica Neue"/>
        <family val="2"/>
      </rPr>
      <t xml:space="preserve"> List of field sites for collection of samples  throughout Southcentral Alaska</t>
    </r>
  </si>
  <si>
    <t>collected in July</t>
  </si>
  <si>
    <t>collected in August</t>
  </si>
  <si>
    <t>collected in September</t>
  </si>
  <si>
    <t>TUS</t>
  </si>
  <si>
    <t>GWS</t>
  </si>
  <si>
    <t>Elevation(m)</t>
  </si>
  <si>
    <t>AK2016-17</t>
  </si>
  <si>
    <t>AK2016-09</t>
  </si>
  <si>
    <t>AK2016-12</t>
  </si>
  <si>
    <t>AK2016-18</t>
  </si>
  <si>
    <t xml:space="preserve">collected on 8/19/2019 </t>
  </si>
  <si>
    <t>Sample Type/Section</t>
  </si>
  <si>
    <t>Sample Location</t>
  </si>
  <si>
    <t xml:space="preserve">Susitna River </t>
  </si>
  <si>
    <t xml:space="preserve">Knik River </t>
  </si>
  <si>
    <t xml:space="preserve">Matanuska River </t>
  </si>
  <si>
    <t xml:space="preserve">Chistochina River </t>
  </si>
  <si>
    <t xml:space="preserve">Copper River </t>
  </si>
  <si>
    <t xml:space="preserve">Gakona River </t>
  </si>
  <si>
    <t>Kluane Lake</t>
  </si>
  <si>
    <t xml:space="preserve">Yukon roadside  </t>
  </si>
  <si>
    <t xml:space="preserve">Tutka River </t>
  </si>
  <si>
    <t xml:space="preserve">Grewingk River </t>
  </si>
  <si>
    <t xml:space="preserve">Halibut River </t>
  </si>
  <si>
    <t>Copper River valley</t>
  </si>
  <si>
    <t xml:space="preserve"> Matanuska River valley</t>
  </si>
  <si>
    <t>Chitina River valley</t>
  </si>
  <si>
    <t>Loess from Kanakanak bluffs</t>
  </si>
  <si>
    <t>Fresh Ash</t>
  </si>
  <si>
    <t>Aged Ash</t>
  </si>
  <si>
    <t>Suspended Particulate Matter &amp;. Dissolved Load from Rivers</t>
  </si>
  <si>
    <t>Glaciofluvial Silt from Rivers</t>
  </si>
  <si>
    <t>Suspended Particulate Matter from Rivers</t>
  </si>
  <si>
    <t xml:space="preserve"> Kanaknak Beach</t>
  </si>
  <si>
    <t>Wildfire Aerosols</t>
  </si>
  <si>
    <t>Size Fraction for analysis</t>
  </si>
  <si>
    <t>Particles &lt;5 μm diameter</t>
  </si>
  <si>
    <t>Riverine suspended particles &gt; 0.2μm diameter</t>
  </si>
  <si>
    <t>Notes</t>
  </si>
  <si>
    <t xml:space="preserve">Particles &lt;5 μm diameter </t>
  </si>
  <si>
    <t>Particles &lt;63 μm diameter</t>
  </si>
  <si>
    <r>
      <t>δ</t>
    </r>
    <r>
      <rPr>
        <b/>
        <vertAlign val="superscript"/>
        <sz val="12"/>
        <color theme="1"/>
        <rFont val="Arial"/>
        <family val="2"/>
      </rPr>
      <t>56</t>
    </r>
    <r>
      <rPr>
        <b/>
        <sz val="12"/>
        <color theme="1"/>
        <rFont val="Arial"/>
        <family val="2"/>
      </rPr>
      <t>Fe</t>
    </r>
  </si>
  <si>
    <t>Size  Fraction</t>
  </si>
  <si>
    <t xml:space="preserve">Sample Location </t>
  </si>
  <si>
    <t xml:space="preserve">Near Eagle River </t>
  </si>
  <si>
    <t xml:space="preserve"> Mt. Pavlof 2016</t>
  </si>
  <si>
    <t xml:space="preserve"> Mt. Redoubt 2009</t>
  </si>
  <si>
    <t>Mt. Redoubt 1990</t>
  </si>
  <si>
    <t>Mt. Augustine ~3460 BP</t>
  </si>
  <si>
    <t>Mt. Augustine ~3885 BP</t>
  </si>
  <si>
    <t>Mt. Augustine ~3720 BP</t>
  </si>
  <si>
    <t>Mt. Augustine ~5620 BP</t>
  </si>
  <si>
    <t>Mt. Augustine ~8730 BP</t>
  </si>
  <si>
    <t>Kanaknak Beach</t>
  </si>
  <si>
    <t>30-63μm size fraction</t>
  </si>
  <si>
    <t>10-30μm size fraction</t>
  </si>
  <si>
    <t>0.2-10μm size fraction</t>
  </si>
  <si>
    <t>Abbreviation in Figures</t>
  </si>
  <si>
    <t>The filtered water passed through the 0.2μm filter (dissolved load).</t>
  </si>
  <si>
    <t>Riverine suspended particles &gt; 0.2μm diameter ; The filtered water passed through the 0.2μm filter  (dissolved load).</t>
  </si>
  <si>
    <t>Loess from River Valleys</t>
  </si>
  <si>
    <t>Loess from Kanakanak Bluffs</t>
  </si>
  <si>
    <t>Glaciofluvial Silt,  Replicates for LOI Measurements</t>
  </si>
  <si>
    <t xml:space="preserve">Each sample was divided into three size fraction for separate Fe isotopic analysis: 0.2-10μm; 10-30μm; 30-63μm. </t>
  </si>
  <si>
    <t xml:space="preserve">Particles &lt;10μm diameter </t>
  </si>
  <si>
    <t>Product</t>
  </si>
  <si>
    <t>MQ water</t>
  </si>
  <si>
    <t>Millipore, 18.2 MΩ</t>
  </si>
  <si>
    <t>&lt; 0.02</t>
  </si>
  <si>
    <t>HCl</t>
  </si>
  <si>
    <t>ACS grade, 37 %</t>
  </si>
  <si>
    <t>Double infrared distillation</t>
  </si>
  <si>
    <t>ACS grade, 65 %</t>
  </si>
  <si>
    <t>HF</t>
  </si>
  <si>
    <t>Optima grade, 40 %</t>
  </si>
  <si>
    <t>&lt;0.01</t>
  </si>
  <si>
    <t>Optima grade, 25 %</t>
  </si>
  <si>
    <t>This EXCEL file contains 5 sheets (Table S1-S5)</t>
  </si>
  <si>
    <t xml:space="preserve">Chemical reagents </t>
  </si>
  <si>
    <t>Purification method</t>
  </si>
  <si>
    <r>
      <t>HNO</t>
    </r>
    <r>
      <rPr>
        <vertAlign val="subscript"/>
        <sz val="12"/>
        <color rgb="FF000000"/>
        <rFont val="Arial"/>
        <family val="2"/>
      </rPr>
      <t>3</t>
    </r>
  </si>
  <si>
    <r>
      <t>H</t>
    </r>
    <r>
      <rPr>
        <vertAlign val="sub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O</t>
    </r>
    <r>
      <rPr>
        <vertAlign val="subscript"/>
        <sz val="12"/>
        <color rgb="FF000000"/>
        <rFont val="Arial"/>
        <family val="2"/>
      </rPr>
      <t>2</t>
    </r>
  </si>
  <si>
    <r>
      <t>HClO</t>
    </r>
    <r>
      <rPr>
        <vertAlign val="subscript"/>
        <sz val="12"/>
        <color rgb="FF000000"/>
        <rFont val="Arial"/>
        <family val="2"/>
      </rPr>
      <t>4</t>
    </r>
  </si>
  <si>
    <r>
      <t>Fe blank (ng mL</t>
    </r>
    <r>
      <rPr>
        <b/>
        <vertAlign val="superscript"/>
        <sz val="12"/>
        <color rgb="FF000000"/>
        <rFont val="Arial"/>
        <family val="2"/>
      </rPr>
      <t>-1</t>
    </r>
    <r>
      <rPr>
        <b/>
        <sz val="12"/>
        <color rgb="FF000000"/>
        <rFont val="Arial"/>
        <family val="2"/>
      </rPr>
      <t>)</t>
    </r>
  </si>
  <si>
    <t xml:space="preserve">~4.5m from the bottom, greenish, paleosol </t>
  </si>
  <si>
    <t>~ 10m from the bottom, mottled</t>
  </si>
  <si>
    <t>~16m from the bottom, lighter, yellow loess</t>
  </si>
  <si>
    <t>~1.5 m from the top of cliff, yellow loess surrounding the red layer. Probably the oxdixed Fe</t>
  </si>
  <si>
    <t>~0.7m from the top of cliff, yellow loess.</t>
  </si>
  <si>
    <r>
      <rPr>
        <b/>
        <sz val="12"/>
        <color rgb="FF000000"/>
        <rFont val="Arial"/>
        <family val="2"/>
      </rPr>
      <t>Table S4.</t>
    </r>
    <r>
      <rPr>
        <sz val="12"/>
        <color rgb="FF000000"/>
        <rFont val="Arial"/>
        <family val="2"/>
      </rPr>
      <t xml:space="preserve"> LOI data of loess, ash and silts</t>
    </r>
  </si>
  <si>
    <r>
      <t>Table S3.</t>
    </r>
    <r>
      <rPr>
        <sz val="12"/>
        <color rgb="FF000000"/>
        <rFont val="Arial"/>
        <family val="2"/>
      </rPr>
      <t xml:space="preserve"> Fe isotopic data of potential Fe sources to the Gulf of Alaska</t>
    </r>
  </si>
  <si>
    <r>
      <rPr>
        <b/>
        <sz val="12"/>
        <color indexed="8"/>
        <rFont val="Arial"/>
        <family val="2"/>
      </rPr>
      <t xml:space="preserve">Table S2: </t>
    </r>
    <r>
      <rPr>
        <sz val="12"/>
        <color rgb="FF000000"/>
        <rFont val="Arial"/>
        <family val="2"/>
      </rPr>
      <t xml:space="preserve">Reagents used for the chemical processing of samples and corresponding Fe blanks. </t>
    </r>
  </si>
  <si>
    <r>
      <t>Table S3.</t>
    </r>
    <r>
      <rPr>
        <sz val="12"/>
        <color rgb="FF000000"/>
        <rFont val="Helvetica Neue"/>
        <family val="2"/>
      </rPr>
      <t xml:space="preserve"> Fe isotopic data of potential Fe sources to the Gulf of Alaska</t>
    </r>
  </si>
  <si>
    <r>
      <rPr>
        <b/>
        <sz val="12"/>
        <color indexed="8"/>
        <rFont val="Helvetica Neue"/>
        <family val="2"/>
      </rPr>
      <t>Table S4.</t>
    </r>
    <r>
      <rPr>
        <sz val="12"/>
        <color indexed="8"/>
        <rFont val="Helvetica Neue"/>
        <family val="2"/>
      </rPr>
      <t xml:space="preserve"> LOI data of loess, ash and silts</t>
    </r>
  </si>
  <si>
    <t>Number of Analysis</t>
  </si>
  <si>
    <t>Al2O3</t>
  </si>
  <si>
    <t>CaO</t>
  </si>
  <si>
    <t>Fe2O3</t>
  </si>
  <si>
    <t>K2O</t>
  </si>
  <si>
    <t>MgO</t>
  </si>
  <si>
    <t>MnO</t>
  </si>
  <si>
    <t>Na2O</t>
  </si>
  <si>
    <t>P2O5</t>
  </si>
  <si>
    <t>TiO2</t>
  </si>
  <si>
    <t>Li</t>
  </si>
  <si>
    <t>Be</t>
  </si>
  <si>
    <t>Sc</t>
  </si>
  <si>
    <t>V</t>
  </si>
  <si>
    <t>Cr</t>
  </si>
  <si>
    <t>Co</t>
  </si>
  <si>
    <t>Ni</t>
  </si>
  <si>
    <t>Cu</t>
  </si>
  <si>
    <t>Zn</t>
  </si>
  <si>
    <t>Ge</t>
  </si>
  <si>
    <t>As</t>
  </si>
  <si>
    <t>Rb</t>
  </si>
  <si>
    <t>Sr</t>
  </si>
  <si>
    <t>Y</t>
  </si>
  <si>
    <t>Zr</t>
  </si>
  <si>
    <t>Nb</t>
  </si>
  <si>
    <t>Mo</t>
  </si>
  <si>
    <t>Ag</t>
  </si>
  <si>
    <t>Cd</t>
  </si>
  <si>
    <t>Sn</t>
  </si>
  <si>
    <t>Sb</t>
  </si>
  <si>
    <t>Cs</t>
  </si>
  <si>
    <t>Ba</t>
  </si>
  <si>
    <t>La</t>
  </si>
  <si>
    <t>Ce</t>
  </si>
  <si>
    <t>Pr</t>
  </si>
  <si>
    <t>Nd</t>
  </si>
  <si>
    <t>Sm</t>
  </si>
  <si>
    <t>Eu</t>
  </si>
  <si>
    <t>Tb</t>
  </si>
  <si>
    <t>Gd</t>
  </si>
  <si>
    <t>Dy</t>
  </si>
  <si>
    <t>Ho</t>
  </si>
  <si>
    <t>Er</t>
  </si>
  <si>
    <t>Tm</t>
  </si>
  <si>
    <t>Yb</t>
  </si>
  <si>
    <t>Lu</t>
  </si>
  <si>
    <t>Hf</t>
  </si>
  <si>
    <t>Ta</t>
  </si>
  <si>
    <t>Pb</t>
  </si>
  <si>
    <t>Th</t>
  </si>
  <si>
    <t>U</t>
  </si>
  <si>
    <t>Fe (total extracted)</t>
  </si>
  <si>
    <t>Fe (MgCl2 extracted)</t>
  </si>
  <si>
    <t>Fe (HH extracted)</t>
  </si>
  <si>
    <t>Fe (SD extracted)</t>
  </si>
  <si>
    <t>Fe (HCl extracted)</t>
  </si>
  <si>
    <t>Fe (Residual HF-HNO3)</t>
  </si>
  <si>
    <t>Fe (MgC2 as % of total Fe)</t>
  </si>
  <si>
    <t>Fe (HH as % of total Fe)</t>
  </si>
  <si>
    <t>Fe (SD as % of total Fe)</t>
  </si>
  <si>
    <t>Fe (HCl as % of total Fe)</t>
  </si>
  <si>
    <t>Fe (Residual HF-HNO3 as % of total Fe)</t>
  </si>
  <si>
    <t>Fe (%soluble)</t>
  </si>
  <si>
    <t>Fe (1 s.d.)</t>
  </si>
  <si>
    <t>Mn (% soluble)</t>
  </si>
  <si>
    <t>Mn (1 s.d.)</t>
  </si>
  <si>
    <t>Cu (% soluble)</t>
  </si>
  <si>
    <t>Cu (1 s.d.)</t>
  </si>
  <si>
    <t>Co (% soluble)</t>
  </si>
  <si>
    <t>Co (1 s.d.)</t>
  </si>
  <si>
    <t>wt. %</t>
  </si>
  <si>
    <t>ppm</t>
  </si>
  <si>
    <t>wt %</t>
  </si>
  <si>
    <t>%</t>
  </si>
  <si>
    <t>SAMPLE NAME</t>
  </si>
  <si>
    <t>IGSN</t>
  </si>
  <si>
    <t>ANALYZED MATERIAL</t>
  </si>
  <si>
    <t>species</t>
  </si>
  <si>
    <t>size fraction</t>
  </si>
  <si>
    <t>sample preparation</t>
  </si>
  <si>
    <t>chemical treatment</t>
  </si>
  <si>
    <t>number of replicates</t>
  </si>
  <si>
    <t>must match a sample on the SAMPLES tab column A</t>
  </si>
  <si>
    <t>must match an IGSN on the SAMPLES tab column B</t>
  </si>
  <si>
    <t>e.g. whole rock, volcanic glass, mineral, fossil</t>
  </si>
  <si>
    <r>
      <t xml:space="preserve">if mineral or fossil
e.g. plagioclase, </t>
    </r>
    <r>
      <rPr>
        <i/>
        <sz val="9"/>
        <color indexed="18"/>
        <rFont val="Arial"/>
        <family val="2"/>
      </rPr>
      <t>Cibicidoides wuellerstorfi</t>
    </r>
  </si>
  <si>
    <t>e.g. &lt;2mm</t>
  </si>
  <si>
    <t>e.g. crushed in agate mill, sieved at 500 microns</t>
  </si>
  <si>
    <t>e.g. whole rock samples were dissolved in 0.1M HF + 5.0M HNO3</t>
  </si>
  <si>
    <t>if average, 
leave blank if 1</t>
  </si>
  <si>
    <t>IECBY0001</t>
  </si>
  <si>
    <t>Sediment</t>
  </si>
  <si>
    <t>&lt;5 um</t>
  </si>
  <si>
    <t>Settled to &lt;5 um, leached to remove carbonate</t>
  </si>
  <si>
    <t>Digested in concentrated HF and HNO3</t>
  </si>
  <si>
    <t>IECBY0002</t>
  </si>
  <si>
    <t>IECBY0003</t>
  </si>
  <si>
    <t>IECBY0004</t>
  </si>
  <si>
    <t>IECBY0005</t>
  </si>
  <si>
    <t>IECBY0006</t>
  </si>
  <si>
    <t>IECBY0008</t>
  </si>
  <si>
    <t>IECBY000A</t>
  </si>
  <si>
    <t>IECBY000H</t>
  </si>
  <si>
    <t>IECBY000J</t>
  </si>
  <si>
    <t>YT2017-PS03</t>
  </si>
  <si>
    <t>IECBY000K</t>
  </si>
  <si>
    <t>IECBY0007</t>
  </si>
  <si>
    <t>Ak2016-09</t>
  </si>
  <si>
    <t>IECBY0009</t>
  </si>
  <si>
    <t>nr</t>
  </si>
  <si>
    <t>IECBY000B</t>
  </si>
  <si>
    <t>Ak2016-12</t>
  </si>
  <si>
    <t>IECBY000C</t>
  </si>
  <si>
    <t>IECBY000D</t>
  </si>
  <si>
    <t>IECBY000E</t>
  </si>
  <si>
    <t>IECBY000F</t>
  </si>
  <si>
    <t>IECBY000G</t>
  </si>
  <si>
    <t>IECBY000I</t>
  </si>
  <si>
    <t>Volcanic ash</t>
  </si>
  <si>
    <t>&lt;63 um</t>
  </si>
  <si>
    <t>Sieved to &lt;63 um</t>
  </si>
  <si>
    <r>
      <rPr>
        <b/>
        <sz val="12"/>
        <color rgb="FF000000"/>
        <rFont val="Helvetica Neue"/>
        <family val="2"/>
      </rPr>
      <t xml:space="preserve">Reference: </t>
    </r>
    <r>
      <rPr>
        <sz val="12"/>
        <color indexed="8"/>
        <rFont val="Helvetica Neue"/>
        <family val="2"/>
      </rPr>
      <t>Koffman, B. G.;  Yoder, M. F.;  Methven, T.;  Hanschka, L.;  Sears, H. B.;  Saylor, P. L.; Wallace, K. L., Glacial dust surpasses both volcanic ash and desert dust in its iron fertilization potential. Global Biogeochemical Cycles 2021, e2020GB006821.</t>
    </r>
  </si>
  <si>
    <r>
      <rPr>
        <b/>
        <sz val="12"/>
        <color indexed="8"/>
        <rFont val="Helvetica Neue"/>
        <family val="2"/>
      </rPr>
      <t>Table S5.</t>
    </r>
    <r>
      <rPr>
        <sz val="12"/>
        <color indexed="8"/>
        <rFont val="Helvetica Neue"/>
        <family val="2"/>
      </rPr>
      <t xml:space="preserve"> Elemental data and Fe reaching results of loess, ash and silts from Koffman et al., 2021</t>
    </r>
  </si>
  <si>
    <t>95% CI (long-term external  precision)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</si>
</sst>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4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  <font>
      <b/>
      <sz val="12"/>
      <color rgb="FF000000"/>
      <name val="Helvetica Neue"/>
      <family val="2"/>
    </font>
    <font>
      <sz val="12"/>
      <color rgb="FF000000"/>
      <name val="Helvetica Neue"/>
      <family val="2"/>
    </font>
    <font>
      <sz val="12"/>
      <color indexed="8"/>
      <name val="Helvetica Neue"/>
      <family val="2"/>
    </font>
    <font>
      <b/>
      <sz val="12"/>
      <color indexed="8"/>
      <name val="Helvetica Neue"/>
      <family val="2"/>
    </font>
    <font>
      <sz val="10"/>
      <color theme="1"/>
      <name val="ITCFranklinGothicStd-Book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9"/>
      <name val="Calibri"/>
      <family val="3"/>
      <charset val="134"/>
      <scheme val="minor"/>
    </font>
    <font>
      <b/>
      <vertAlign val="superscript"/>
      <sz val="12"/>
      <color theme="1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vertAlign val="subscript"/>
      <sz val="12"/>
      <color rgb="FF000000"/>
      <name val="Arial"/>
      <family val="2"/>
    </font>
    <font>
      <b/>
      <vertAlign val="superscript"/>
      <sz val="12"/>
      <color rgb="FF000000"/>
      <name val="Arial"/>
      <family val="2"/>
    </font>
    <font>
      <sz val="10"/>
      <name val="Verdana"/>
      <family val="2"/>
    </font>
    <font>
      <sz val="10"/>
      <name val="Arial"/>
      <family val="2"/>
    </font>
    <font>
      <u/>
      <sz val="10"/>
      <color indexed="12"/>
      <name val="Verdana"/>
      <family val="2"/>
    </font>
    <font>
      <u/>
      <sz val="10"/>
      <color theme="4" tint="-0.249977111117893"/>
      <name val="Arial"/>
      <family val="2"/>
    </font>
    <font>
      <sz val="12"/>
      <color theme="4" tint="-0.249977111117893"/>
      <name val="Arial"/>
      <family val="2"/>
    </font>
    <font>
      <sz val="12"/>
      <color indexed="18"/>
      <name val="Arial"/>
      <family val="2"/>
    </font>
    <font>
      <u/>
      <sz val="12"/>
      <color theme="4" tint="-0.249977111117893"/>
      <name val="Arial"/>
      <family val="2"/>
    </font>
    <font>
      <b/>
      <sz val="10"/>
      <color theme="1"/>
      <name val="ITCFranklinGothicStd-Book"/>
    </font>
    <font>
      <sz val="10"/>
      <color theme="4" tint="-0.249977111117893"/>
      <name val="Arial"/>
      <family val="2"/>
    </font>
    <font>
      <b/>
      <sz val="12"/>
      <color indexed="18"/>
      <name val="Arial"/>
      <family val="2"/>
    </font>
    <font>
      <sz val="9"/>
      <color indexed="18"/>
      <name val="Arial"/>
      <family val="2"/>
    </font>
    <font>
      <i/>
      <sz val="9"/>
      <color indexed="18"/>
      <name val="Arial"/>
      <family val="2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18"/>
      </right>
      <top/>
      <bottom/>
      <diagonal/>
    </border>
    <border>
      <left style="thin">
        <color indexed="18"/>
      </left>
      <right style="thin">
        <color indexed="18"/>
      </right>
      <top/>
      <bottom/>
      <diagonal/>
    </border>
  </borders>
  <cellStyleXfs count="6">
    <xf numFmtId="0" fontId="0" fillId="0" borderId="0"/>
    <xf numFmtId="0" fontId="9" fillId="0" borderId="0"/>
    <xf numFmtId="0" fontId="1" fillId="0" borderId="0"/>
    <xf numFmtId="0" fontId="9" fillId="0" borderId="0"/>
    <xf numFmtId="0" fontId="21" fillId="0" borderId="0"/>
    <xf numFmtId="0" fontId="23" fillId="0" borderId="0" applyNumberFormat="0" applyFill="0" applyBorder="0" applyAlignment="0" applyProtection="0">
      <alignment vertical="top"/>
      <protection locked="0"/>
    </xf>
  </cellStyleXfs>
  <cellXfs count="8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7" fillId="0" borderId="0" xfId="0" applyFont="1"/>
    <xf numFmtId="0" fontId="0" fillId="0" borderId="0" xfId="0" applyAlignment="1">
      <alignment horizontal="left"/>
    </xf>
    <xf numFmtId="0" fontId="11" fillId="0" borderId="0" xfId="0" applyFont="1" applyAlignment="1">
      <alignment horizontal="left"/>
    </xf>
    <xf numFmtId="0" fontId="11" fillId="0" borderId="0" xfId="2" applyFont="1" applyAlignment="1">
      <alignment horizontal="left"/>
    </xf>
    <xf numFmtId="14" fontId="11" fillId="0" borderId="0" xfId="0" applyNumberFormat="1" applyFont="1" applyAlignment="1">
      <alignment horizontal="left"/>
    </xf>
    <xf numFmtId="0" fontId="12" fillId="0" borderId="0" xfId="1" applyFont="1" applyAlignment="1">
      <alignment horizontal="left" vertical="top"/>
    </xf>
    <xf numFmtId="0" fontId="11" fillId="0" borderId="0" xfId="1" applyFont="1" applyAlignment="1">
      <alignment horizontal="left"/>
    </xf>
    <xf numFmtId="1" fontId="11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2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/>
    </xf>
    <xf numFmtId="0" fontId="11" fillId="0" borderId="0" xfId="3" applyFont="1" applyAlignment="1">
      <alignment horizontal="left"/>
    </xf>
    <xf numFmtId="0" fontId="14" fillId="0" borderId="0" xfId="0" applyFont="1" applyAlignment="1">
      <alignment horizontal="left"/>
    </xf>
    <xf numFmtId="2" fontId="11" fillId="0" borderId="0" xfId="0" applyNumberFormat="1" applyFont="1" applyAlignment="1">
      <alignment horizontal="left"/>
    </xf>
    <xf numFmtId="0" fontId="12" fillId="0" borderId="0" xfId="3" applyFont="1" applyAlignment="1">
      <alignment horizontal="left" vertical="top" wrapText="1"/>
    </xf>
    <xf numFmtId="164" fontId="12" fillId="0" borderId="0" xfId="2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4" fillId="0" borderId="0" xfId="1" applyFont="1" applyAlignment="1">
      <alignment horizontal="left"/>
    </xf>
    <xf numFmtId="0" fontId="12" fillId="0" borderId="0" xfId="0" applyFont="1"/>
    <xf numFmtId="164" fontId="11" fillId="0" borderId="0" xfId="3" applyNumberFormat="1" applyFont="1" applyAlignment="1">
      <alignment horizontal="left"/>
    </xf>
    <xf numFmtId="164" fontId="11" fillId="0" borderId="0" xfId="0" applyNumberFormat="1" applyFont="1" applyAlignment="1">
      <alignment horizontal="left"/>
    </xf>
    <xf numFmtId="164" fontId="11" fillId="0" borderId="0" xfId="2" applyNumberFormat="1" applyFont="1" applyAlignment="1">
      <alignment horizontal="left"/>
    </xf>
    <xf numFmtId="1" fontId="11" fillId="0" borderId="0" xfId="0" applyNumberFormat="1" applyFont="1" applyAlignment="1">
      <alignment horizontal="left" vertical="center"/>
    </xf>
    <xf numFmtId="2" fontId="10" fillId="0" borderId="0" xfId="0" applyNumberFormat="1" applyFont="1" applyAlignment="1">
      <alignment horizontal="left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  <xf numFmtId="0" fontId="4" fillId="0" borderId="0" xfId="2" applyFont="1" applyAlignment="1">
      <alignment horizontal="left"/>
    </xf>
    <xf numFmtId="2" fontId="4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64" fontId="4" fillId="0" borderId="0" xfId="0" applyNumberFormat="1" applyFont="1" applyAlignment="1">
      <alignment horizontal="left"/>
    </xf>
    <xf numFmtId="0" fontId="17" fillId="0" borderId="0" xfId="0" applyFont="1" applyAlignment="1">
      <alignment horizontal="left"/>
    </xf>
    <xf numFmtId="0" fontId="10" fillId="0" borderId="0" xfId="0" applyFont="1" applyAlignment="1">
      <alignment vertical="center"/>
    </xf>
    <xf numFmtId="0" fontId="10" fillId="0" borderId="3" xfId="0" applyFont="1" applyBorder="1" applyAlignment="1">
      <alignment vertical="center"/>
    </xf>
    <xf numFmtId="0" fontId="11" fillId="0" borderId="3" xfId="0" applyFont="1" applyBorder="1"/>
    <xf numFmtId="0" fontId="22" fillId="2" borderId="4" xfId="4" applyFont="1" applyFill="1" applyBorder="1"/>
    <xf numFmtId="0" fontId="24" fillId="0" borderId="5" xfId="5" applyFont="1" applyBorder="1" applyAlignment="1" applyProtection="1"/>
    <xf numFmtId="0" fontId="25" fillId="2" borderId="6" xfId="4" applyFont="1" applyFill="1" applyBorder="1" applyAlignment="1">
      <alignment horizontal="center" vertical="center" wrapText="1"/>
    </xf>
    <xf numFmtId="0" fontId="26" fillId="2" borderId="6" xfId="4" applyFont="1" applyFill="1" applyBorder="1" applyAlignment="1">
      <alignment horizontal="center" vertical="center" wrapText="1"/>
    </xf>
    <xf numFmtId="49" fontId="27" fillId="2" borderId="7" xfId="5" applyNumberFormat="1" applyFont="1" applyFill="1" applyBorder="1" applyAlignment="1" applyProtection="1">
      <alignment horizontal="right" vertical="center" wrapText="1"/>
    </xf>
    <xf numFmtId="0" fontId="21" fillId="0" borderId="0" xfId="4"/>
    <xf numFmtId="0" fontId="28" fillId="0" borderId="0" xfId="4" applyFont="1"/>
    <xf numFmtId="0" fontId="22" fillId="0" borderId="0" xfId="4" applyFont="1"/>
    <xf numFmtId="0" fontId="29" fillId="2" borderId="8" xfId="4" applyFont="1" applyFill="1" applyBorder="1"/>
    <xf numFmtId="0" fontId="29" fillId="2" borderId="4" xfId="4" applyFont="1" applyFill="1" applyBorder="1"/>
    <xf numFmtId="49" fontId="27" fillId="2" borderId="9" xfId="5" applyNumberFormat="1" applyFont="1" applyFill="1" applyBorder="1" applyAlignment="1" applyProtection="1">
      <alignment horizontal="right" vertical="center" wrapText="1"/>
    </xf>
    <xf numFmtId="0" fontId="22" fillId="0" borderId="0" xfId="4" applyFont="1" applyAlignment="1">
      <alignment horizontal="center" vertical="center" wrapText="1"/>
    </xf>
    <xf numFmtId="49" fontId="30" fillId="3" borderId="10" xfId="4" applyNumberFormat="1" applyFont="1" applyFill="1" applyBorder="1" applyAlignment="1">
      <alignment horizontal="center" vertical="center" wrapText="1"/>
    </xf>
    <xf numFmtId="49" fontId="26" fillId="3" borderId="10" xfId="4" applyNumberFormat="1" applyFont="1" applyFill="1" applyBorder="1" applyAlignment="1">
      <alignment horizontal="center" vertical="center" wrapText="1"/>
    </xf>
    <xf numFmtId="0" fontId="31" fillId="4" borderId="11" xfId="4" applyFont="1" applyFill="1" applyBorder="1" applyAlignment="1">
      <alignment horizontal="center" vertical="center" wrapText="1"/>
    </xf>
    <xf numFmtId="0" fontId="33" fillId="0" borderId="0" xfId="4" applyFont="1"/>
    <xf numFmtId="165" fontId="21" fillId="0" borderId="0" xfId="4" applyNumberFormat="1"/>
    <xf numFmtId="2" fontId="21" fillId="0" borderId="0" xfId="4" applyNumberFormat="1"/>
    <xf numFmtId="1" fontId="21" fillId="0" borderId="0" xfId="4" applyNumberFormat="1"/>
    <xf numFmtId="165" fontId="21" fillId="0" borderId="0" xfId="4" applyNumberFormat="1" applyAlignment="1">
      <alignment horizontal="center"/>
    </xf>
    <xf numFmtId="2" fontId="21" fillId="0" borderId="0" xfId="4" applyNumberFormat="1" applyAlignment="1">
      <alignment horizontal="center"/>
    </xf>
    <xf numFmtId="0" fontId="3" fillId="0" borderId="1" xfId="0" applyFont="1" applyBorder="1" applyAlignment="1">
      <alignment horizontal="center" vertical="center"/>
    </xf>
    <xf numFmtId="1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1" fontId="11" fillId="0" borderId="0" xfId="0" applyNumberFormat="1" applyFont="1" applyAlignment="1">
      <alignment horizontal="left" vertical="center" wrapText="1"/>
    </xf>
    <xf numFmtId="0" fontId="12" fillId="0" borderId="2" xfId="0" applyFont="1" applyBorder="1" applyAlignment="1">
      <alignment horizontal="left" wrapText="1"/>
    </xf>
    <xf numFmtId="0" fontId="12" fillId="0" borderId="3" xfId="0" applyFont="1" applyBorder="1" applyAlignment="1">
      <alignment horizontal="left" wrapText="1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1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6">
    <cellStyle name="Hyperlink 2" xfId="5" xr:uid="{B8782780-978E-D341-8E6E-804E8B4B68EB}"/>
    <cellStyle name="Normal" xfId="0" builtinId="0"/>
    <cellStyle name="Normal 2" xfId="4" xr:uid="{312ABA42-D798-0A4C-BCA4-63F5CDE61238}"/>
    <cellStyle name="Normal 2 2" xfId="3" xr:uid="{00000000-0005-0000-0000-000000000000}"/>
    <cellStyle name="Normal 3" xfId="1" xr:uid="{00000000-0005-0000-0000-000001000000}"/>
    <cellStyle name="Normal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workbookViewId="0">
      <selection activeCell="F23" sqref="F23"/>
    </sheetView>
  </sheetViews>
  <sheetFormatPr baseColWidth="10" defaultColWidth="11.1640625" defaultRowHeight="16"/>
  <sheetData>
    <row r="1" spans="1:13" ht="17" thickBot="1">
      <c r="A1" s="1" t="s">
        <v>0</v>
      </c>
    </row>
    <row r="2" spans="1:13" ht="17" thickBot="1">
      <c r="A2" s="64" t="s">
        <v>160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13">
      <c r="A3" s="2" t="s">
        <v>82</v>
      </c>
      <c r="B3" s="3"/>
      <c r="C3" s="3"/>
      <c r="D3" s="3"/>
      <c r="E3" s="3"/>
      <c r="F3" s="3"/>
      <c r="G3" s="3"/>
      <c r="H3" s="3"/>
      <c r="I3" s="3"/>
      <c r="J3" s="3"/>
      <c r="K3" s="4"/>
      <c r="L3" s="3"/>
      <c r="M3" s="3"/>
    </row>
    <row r="4" spans="1:13" s="16" customFormat="1">
      <c r="A4" s="39" t="s">
        <v>174</v>
      </c>
      <c r="B4" s="8"/>
      <c r="C4" s="8"/>
      <c r="D4" s="8"/>
      <c r="E4" s="8"/>
      <c r="F4" s="8"/>
      <c r="G4" s="8"/>
      <c r="H4" s="8"/>
      <c r="I4" s="8"/>
    </row>
    <row r="5" spans="1:13">
      <c r="A5" s="5" t="s">
        <v>175</v>
      </c>
      <c r="B5" s="4"/>
      <c r="C5" s="4"/>
      <c r="D5" s="4"/>
      <c r="E5" s="4"/>
      <c r="F5" s="4"/>
      <c r="G5" s="4"/>
      <c r="H5" s="4"/>
      <c r="I5" s="4"/>
      <c r="J5" s="4"/>
      <c r="K5" s="4"/>
      <c r="L5" s="3"/>
      <c r="M5" s="3"/>
    </row>
    <row r="6" spans="1:13">
      <c r="A6" s="6" t="s">
        <v>176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>
      <c r="A7" s="6" t="s">
        <v>300</v>
      </c>
      <c r="B7" s="3"/>
      <c r="C7" s="3"/>
      <c r="D7" s="3"/>
    </row>
  </sheetData>
  <mergeCells count="1">
    <mergeCell ref="A2:M2"/>
  </mergeCells>
  <phoneticPr fontId="1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3349B-5E08-8B40-BD89-06B586768B13}">
  <dimension ref="A1:N73"/>
  <sheetViews>
    <sheetView topLeftCell="A34" workbookViewId="0">
      <selection activeCell="F33" sqref="F33"/>
    </sheetView>
  </sheetViews>
  <sheetFormatPr baseColWidth="10" defaultRowHeight="16"/>
  <cols>
    <col min="1" max="1" width="22.1640625" style="7" customWidth="1"/>
    <col min="2" max="2" width="19.6640625" style="7" customWidth="1"/>
    <col min="3" max="3" width="25.83203125" style="7" customWidth="1"/>
    <col min="4" max="4" width="16.33203125" style="7" customWidth="1"/>
    <col min="5" max="5" width="15.83203125" style="7" customWidth="1"/>
    <col min="6" max="6" width="16.5" style="7" customWidth="1"/>
    <col min="7" max="7" width="28" style="7" customWidth="1"/>
    <col min="8" max="8" width="54.5" style="7" customWidth="1"/>
    <col min="10" max="10" width="23.33203125" style="16" customWidth="1"/>
    <col min="11" max="12" width="18" customWidth="1"/>
    <col min="13" max="13" width="15.83203125" customWidth="1"/>
    <col min="14" max="14" width="16.5" customWidth="1"/>
    <col min="15" max="15" width="15.33203125" customWidth="1"/>
  </cols>
  <sheetData>
    <row r="1" spans="1:14">
      <c r="A1" s="37" t="s">
        <v>82</v>
      </c>
      <c r="B1" s="4"/>
      <c r="C1" s="4"/>
      <c r="D1" s="4"/>
      <c r="E1" s="4"/>
      <c r="F1" s="4"/>
      <c r="G1" s="4"/>
      <c r="H1" s="4"/>
      <c r="I1" s="3"/>
      <c r="K1" s="3"/>
      <c r="L1" s="3"/>
      <c r="M1" s="3"/>
      <c r="N1" s="3"/>
    </row>
    <row r="2" spans="1:14" s="15" customFormat="1">
      <c r="A2" s="14" t="s">
        <v>94</v>
      </c>
      <c r="B2" s="11" t="s">
        <v>1</v>
      </c>
      <c r="C2" s="11" t="s">
        <v>95</v>
      </c>
      <c r="D2" s="14" t="s">
        <v>34</v>
      </c>
      <c r="E2" s="14" t="s">
        <v>35</v>
      </c>
      <c r="F2" s="14" t="s">
        <v>88</v>
      </c>
      <c r="G2" s="14" t="s">
        <v>118</v>
      </c>
      <c r="H2" s="14" t="s">
        <v>121</v>
      </c>
    </row>
    <row r="3" spans="1:14">
      <c r="A3" s="66" t="s">
        <v>114</v>
      </c>
      <c r="B3" s="12" t="s">
        <v>2</v>
      </c>
      <c r="C3" s="12" t="s">
        <v>96</v>
      </c>
      <c r="D3" s="8">
        <v>62.323149999999998</v>
      </c>
      <c r="E3" s="8">
        <v>-150.12184999999999</v>
      </c>
      <c r="F3" s="13">
        <v>103.62694300518135</v>
      </c>
      <c r="G3" s="65" t="s">
        <v>122</v>
      </c>
      <c r="H3" s="8"/>
      <c r="J3"/>
    </row>
    <row r="4" spans="1:14">
      <c r="A4" s="66"/>
      <c r="B4" s="12" t="s">
        <v>3</v>
      </c>
      <c r="C4" s="12" t="s">
        <v>96</v>
      </c>
      <c r="D4" s="8">
        <v>62.326916666666669</v>
      </c>
      <c r="E4" s="8">
        <v>-150.12119999999999</v>
      </c>
      <c r="F4" s="13">
        <v>104.236513258153</v>
      </c>
      <c r="G4" s="65"/>
      <c r="H4" s="8"/>
      <c r="J4"/>
    </row>
    <row r="5" spans="1:14">
      <c r="A5" s="66"/>
      <c r="B5" s="12" t="s">
        <v>4</v>
      </c>
      <c r="C5" s="12" t="s">
        <v>97</v>
      </c>
      <c r="D5" s="8">
        <v>61.502533333333332</v>
      </c>
      <c r="E5" s="8">
        <v>-149.03059999999999</v>
      </c>
      <c r="F5" s="13">
        <v>14.020115818348064</v>
      </c>
      <c r="G5" s="65"/>
      <c r="H5" s="8"/>
      <c r="J5"/>
    </row>
    <row r="6" spans="1:14">
      <c r="A6" s="66"/>
      <c r="B6" s="12" t="s">
        <v>5</v>
      </c>
      <c r="C6" s="12" t="s">
        <v>98</v>
      </c>
      <c r="D6" s="8">
        <v>61.605733333333333</v>
      </c>
      <c r="E6" s="8">
        <v>-149.07093333333333</v>
      </c>
      <c r="F6" s="13">
        <v>59.128314538250528</v>
      </c>
      <c r="G6" s="65"/>
      <c r="H6" s="8"/>
      <c r="J6"/>
    </row>
    <row r="7" spans="1:14">
      <c r="A7" s="66"/>
      <c r="B7" s="12" t="s">
        <v>6</v>
      </c>
      <c r="C7" s="12" t="s">
        <v>98</v>
      </c>
      <c r="D7" s="8">
        <v>61.795316666666665</v>
      </c>
      <c r="E7" s="8">
        <v>-147.79900000000001</v>
      </c>
      <c r="F7" s="13">
        <v>68.881438585797014</v>
      </c>
      <c r="G7" s="65"/>
      <c r="H7" s="8"/>
      <c r="J7"/>
    </row>
    <row r="8" spans="1:14">
      <c r="A8" s="66"/>
      <c r="B8" s="12" t="s">
        <v>7</v>
      </c>
      <c r="C8" s="12" t="s">
        <v>99</v>
      </c>
      <c r="D8" s="8">
        <v>62.602266666666665</v>
      </c>
      <c r="E8" s="8">
        <v>-144.64386666666667</v>
      </c>
      <c r="F8" s="13">
        <v>588.84486437061867</v>
      </c>
      <c r="G8" s="65"/>
      <c r="H8" s="8"/>
      <c r="J8"/>
    </row>
    <row r="9" spans="1:14">
      <c r="A9" s="66"/>
      <c r="B9" s="12" t="s">
        <v>8</v>
      </c>
      <c r="C9" s="12" t="s">
        <v>100</v>
      </c>
      <c r="D9" s="8">
        <v>62.638283333333334</v>
      </c>
      <c r="E9" s="8">
        <v>-144.52646666666666</v>
      </c>
      <c r="F9" s="13">
        <v>583.05394696738801</v>
      </c>
      <c r="G9" s="65"/>
      <c r="H9" s="8"/>
      <c r="J9"/>
    </row>
    <row r="10" spans="1:14">
      <c r="A10" s="66"/>
      <c r="B10" s="12" t="s">
        <v>9</v>
      </c>
      <c r="C10" s="12" t="s">
        <v>101</v>
      </c>
      <c r="D10" s="8">
        <v>62.302616666666665</v>
      </c>
      <c r="E10" s="8">
        <v>-145.30643333333333</v>
      </c>
      <c r="F10" s="13">
        <v>430.96616885096006</v>
      </c>
      <c r="G10" s="65"/>
      <c r="H10" s="8"/>
      <c r="J10"/>
    </row>
    <row r="11" spans="1:14">
      <c r="A11" s="66"/>
      <c r="B11" s="12" t="s">
        <v>89</v>
      </c>
      <c r="C11" s="12" t="s">
        <v>100</v>
      </c>
      <c r="D11" s="8">
        <v>61.521799999999999</v>
      </c>
      <c r="E11" s="8">
        <v>-144.34289999999999</v>
      </c>
      <c r="F11" s="13">
        <v>262.41999390429748</v>
      </c>
      <c r="G11" s="65"/>
      <c r="H11" s="8"/>
      <c r="J11"/>
    </row>
    <row r="12" spans="1:14">
      <c r="A12" s="66"/>
      <c r="B12" s="12" t="s">
        <v>10</v>
      </c>
      <c r="C12" s="12" t="s">
        <v>102</v>
      </c>
      <c r="D12" s="8">
        <v>62.300460000000001</v>
      </c>
      <c r="E12" s="8">
        <v>-135.31650999999999</v>
      </c>
      <c r="F12" s="13">
        <v>1002.7430661383725</v>
      </c>
      <c r="G12" s="65"/>
      <c r="H12" s="8"/>
      <c r="J12"/>
    </row>
    <row r="13" spans="1:14">
      <c r="A13" s="66"/>
      <c r="B13" s="12" t="s">
        <v>11</v>
      </c>
      <c r="C13" s="12" t="s">
        <v>103</v>
      </c>
      <c r="D13" s="8">
        <v>60.855939999999997</v>
      </c>
      <c r="E13" s="8">
        <v>-137.11181999999999</v>
      </c>
      <c r="F13" s="13">
        <v>697.04358427308739</v>
      </c>
      <c r="G13" s="65"/>
      <c r="J13"/>
    </row>
    <row r="14" spans="1:14">
      <c r="A14" s="33"/>
      <c r="B14" s="12"/>
      <c r="C14" s="12"/>
      <c r="D14" s="8"/>
      <c r="E14" s="8"/>
      <c r="F14" s="13"/>
      <c r="G14" s="13"/>
      <c r="J14"/>
    </row>
    <row r="15" spans="1:14">
      <c r="A15" s="66" t="s">
        <v>143</v>
      </c>
      <c r="B15" s="12" t="s">
        <v>12</v>
      </c>
      <c r="C15" s="12" t="s">
        <v>107</v>
      </c>
      <c r="D15" s="8">
        <v>62.661216666666668</v>
      </c>
      <c r="E15" s="8">
        <v>-144.47046666666665</v>
      </c>
      <c r="F15" s="13">
        <v>630.60042669917709</v>
      </c>
      <c r="G15" s="65" t="s">
        <v>119</v>
      </c>
      <c r="J15"/>
    </row>
    <row r="16" spans="1:14">
      <c r="A16" s="66"/>
      <c r="B16" s="12" t="s">
        <v>90</v>
      </c>
      <c r="C16" s="12" t="s">
        <v>107</v>
      </c>
      <c r="D16" s="8">
        <v>62.409383333333331</v>
      </c>
      <c r="E16" s="8">
        <v>-145.0462</v>
      </c>
      <c r="F16" s="13">
        <v>522.40170679670825</v>
      </c>
      <c r="G16" s="65"/>
      <c r="J16"/>
    </row>
    <row r="17" spans="1:10">
      <c r="A17" s="66"/>
      <c r="B17" s="12" t="s">
        <v>13</v>
      </c>
      <c r="C17" s="12" t="s">
        <v>109</v>
      </c>
      <c r="D17" s="8">
        <v>61.534700000000001</v>
      </c>
      <c r="E17" s="8">
        <v>-144.37870000000001</v>
      </c>
      <c r="F17" s="13">
        <v>192.31941481255714</v>
      </c>
      <c r="G17" s="65"/>
      <c r="J17"/>
    </row>
    <row r="18" spans="1:10">
      <c r="A18" s="66"/>
      <c r="B18" s="12" t="s">
        <v>91</v>
      </c>
      <c r="C18" s="12" t="s">
        <v>109</v>
      </c>
      <c r="D18" s="8">
        <v>61.534700000000001</v>
      </c>
      <c r="E18" s="8">
        <v>-144.37870000000001</v>
      </c>
      <c r="F18" s="13">
        <v>192.31941481255714</v>
      </c>
      <c r="G18" s="65"/>
      <c r="J18"/>
    </row>
    <row r="19" spans="1:10">
      <c r="A19" s="66"/>
      <c r="B19" s="12" t="s">
        <v>14</v>
      </c>
      <c r="C19" s="12" t="s">
        <v>109</v>
      </c>
      <c r="D19" s="8">
        <v>61.534700000000001</v>
      </c>
      <c r="E19" s="8">
        <v>-144.37870000000001</v>
      </c>
      <c r="F19" s="13">
        <v>192.31941481255714</v>
      </c>
      <c r="G19" s="65"/>
      <c r="J19"/>
    </row>
    <row r="20" spans="1:10">
      <c r="A20" s="66"/>
      <c r="B20" s="12" t="s">
        <v>15</v>
      </c>
      <c r="C20" s="12" t="s">
        <v>109</v>
      </c>
      <c r="D20" s="8">
        <v>61.534700000000001</v>
      </c>
      <c r="E20" s="8">
        <v>-144.37870000000001</v>
      </c>
      <c r="F20" s="13">
        <v>192.31941481255714</v>
      </c>
      <c r="G20" s="65"/>
      <c r="J20"/>
    </row>
    <row r="21" spans="1:10">
      <c r="A21" s="66"/>
      <c r="B21" s="12" t="s">
        <v>16</v>
      </c>
      <c r="C21" s="12" t="s">
        <v>109</v>
      </c>
      <c r="D21" s="8">
        <v>61.521999999999998</v>
      </c>
      <c r="E21" s="8">
        <v>-144.3263</v>
      </c>
      <c r="F21" s="13">
        <v>303.87077110637</v>
      </c>
      <c r="G21" s="65"/>
      <c r="J21"/>
    </row>
    <row r="22" spans="1:10">
      <c r="A22" s="66"/>
      <c r="B22" s="12" t="s">
        <v>17</v>
      </c>
      <c r="C22" s="12" t="s">
        <v>109</v>
      </c>
      <c r="D22" s="8">
        <v>61.521999999999998</v>
      </c>
      <c r="E22" s="8">
        <v>-144.3263</v>
      </c>
      <c r="F22" s="13">
        <v>303.87077110637</v>
      </c>
      <c r="G22" s="65"/>
      <c r="J22"/>
    </row>
    <row r="23" spans="1:10">
      <c r="A23" s="66"/>
      <c r="B23" s="12" t="s">
        <v>92</v>
      </c>
      <c r="C23" s="12" t="s">
        <v>108</v>
      </c>
      <c r="D23" s="8">
        <v>61.788200000000003</v>
      </c>
      <c r="E23" s="8">
        <v>-148.44720000000001</v>
      </c>
      <c r="F23" s="13">
        <v>280.09753124047546</v>
      </c>
      <c r="G23" s="65"/>
      <c r="J23"/>
    </row>
    <row r="24" spans="1:10">
      <c r="A24" s="33"/>
      <c r="B24" s="12"/>
      <c r="C24" s="12"/>
      <c r="D24" s="8"/>
      <c r="E24" s="8"/>
      <c r="F24" s="13"/>
      <c r="G24" s="31"/>
      <c r="J24"/>
    </row>
    <row r="25" spans="1:10">
      <c r="A25" s="66" t="s">
        <v>113</v>
      </c>
      <c r="B25" s="8" t="s">
        <v>36</v>
      </c>
      <c r="C25" s="12" t="s">
        <v>98</v>
      </c>
      <c r="D25" s="8">
        <v>61.775167000000003</v>
      </c>
      <c r="E25" s="8">
        <v>-147.76124999999999</v>
      </c>
      <c r="F25" s="8">
        <v>487</v>
      </c>
      <c r="G25" s="68" t="s">
        <v>142</v>
      </c>
      <c r="J25"/>
    </row>
    <row r="26" spans="1:10">
      <c r="A26" s="66"/>
      <c r="B26" s="8" t="s">
        <v>37</v>
      </c>
      <c r="C26" s="12" t="s">
        <v>98</v>
      </c>
      <c r="D26" s="8">
        <v>61.785333000000001</v>
      </c>
      <c r="E26" s="8">
        <v>-147.78472199999999</v>
      </c>
      <c r="F26" s="8">
        <v>474</v>
      </c>
      <c r="G26" s="68"/>
      <c r="J26"/>
    </row>
    <row r="27" spans="1:10">
      <c r="A27" s="66"/>
      <c r="B27" s="8" t="s">
        <v>38</v>
      </c>
      <c r="C27" s="12" t="s">
        <v>98</v>
      </c>
      <c r="D27" s="8">
        <v>61.788666999999997</v>
      </c>
      <c r="E27" s="8">
        <v>-147.937667</v>
      </c>
      <c r="F27" s="8">
        <v>407</v>
      </c>
      <c r="G27" s="68"/>
      <c r="J27"/>
    </row>
    <row r="28" spans="1:10">
      <c r="A28" s="66"/>
      <c r="B28" s="9" t="s">
        <v>39</v>
      </c>
      <c r="C28" s="12" t="s">
        <v>98</v>
      </c>
      <c r="D28" s="8">
        <v>61.608333000000002</v>
      </c>
      <c r="E28" s="8">
        <v>-149.06947199999999</v>
      </c>
      <c r="F28" s="8">
        <v>50</v>
      </c>
      <c r="G28" s="68"/>
      <c r="J28"/>
    </row>
    <row r="29" spans="1:10">
      <c r="A29" s="66"/>
      <c r="B29" s="9" t="s">
        <v>40</v>
      </c>
      <c r="C29" s="12" t="s">
        <v>98</v>
      </c>
      <c r="D29" s="8">
        <v>61.775556000000002</v>
      </c>
      <c r="E29" s="8">
        <v>-148.481278</v>
      </c>
      <c r="F29" s="8">
        <v>247</v>
      </c>
      <c r="G29" s="68"/>
      <c r="J29"/>
    </row>
    <row r="30" spans="1:10">
      <c r="A30" s="66"/>
      <c r="B30" s="9" t="s">
        <v>41</v>
      </c>
      <c r="C30" s="8" t="s">
        <v>104</v>
      </c>
      <c r="D30" s="8">
        <v>59.409959999999998</v>
      </c>
      <c r="E30" s="8">
        <v>-151.27735000000001</v>
      </c>
      <c r="F30" s="8"/>
      <c r="G30" s="68"/>
      <c r="J30"/>
    </row>
    <row r="31" spans="1:10">
      <c r="A31" s="66"/>
      <c r="B31" s="9" t="s">
        <v>42</v>
      </c>
      <c r="C31" s="8" t="s">
        <v>104</v>
      </c>
      <c r="D31" s="8">
        <v>59.409959999999998</v>
      </c>
      <c r="E31" s="8">
        <v>-151.27735000000001</v>
      </c>
      <c r="F31" s="8"/>
      <c r="G31" s="68"/>
      <c r="J31"/>
    </row>
    <row r="32" spans="1:10">
      <c r="A32" s="66"/>
      <c r="B32" s="9" t="s">
        <v>43</v>
      </c>
      <c r="C32" s="8" t="s">
        <v>105</v>
      </c>
      <c r="D32" s="8">
        <v>59.622356000000003</v>
      </c>
      <c r="E32" s="8">
        <v>-151.13712899999999</v>
      </c>
      <c r="F32" s="8"/>
      <c r="G32" s="68"/>
      <c r="J32"/>
    </row>
    <row r="33" spans="1:10">
      <c r="A33" s="8"/>
      <c r="J33"/>
    </row>
    <row r="34" spans="1:10">
      <c r="A34" s="66" t="s">
        <v>115</v>
      </c>
      <c r="B34" s="9" t="s">
        <v>44</v>
      </c>
      <c r="C34" s="8" t="s">
        <v>105</v>
      </c>
      <c r="D34" s="8">
        <v>59.622356000000003</v>
      </c>
      <c r="E34" s="8">
        <v>-151.13712899999999</v>
      </c>
      <c r="F34" s="8"/>
      <c r="G34" s="66" t="s">
        <v>120</v>
      </c>
      <c r="H34" s="9" t="s">
        <v>63</v>
      </c>
      <c r="J34"/>
    </row>
    <row r="35" spans="1:10">
      <c r="A35" s="66"/>
      <c r="B35" s="9" t="s">
        <v>45</v>
      </c>
      <c r="C35" s="8" t="s">
        <v>105</v>
      </c>
      <c r="D35" s="8">
        <v>59.622356000000003</v>
      </c>
      <c r="E35" s="8">
        <v>-151.13712899999999</v>
      </c>
      <c r="F35" s="8"/>
      <c r="G35" s="66"/>
      <c r="H35" s="9" t="s">
        <v>83</v>
      </c>
      <c r="J35"/>
    </row>
    <row r="36" spans="1:10">
      <c r="A36" s="66"/>
      <c r="B36" s="9" t="s">
        <v>46</v>
      </c>
      <c r="C36" s="8" t="s">
        <v>105</v>
      </c>
      <c r="D36" s="8">
        <v>59.622356000000003</v>
      </c>
      <c r="E36" s="8">
        <v>-151.13712899999999</v>
      </c>
      <c r="F36" s="8"/>
      <c r="G36" s="66"/>
      <c r="H36" s="9" t="s">
        <v>64</v>
      </c>
      <c r="J36"/>
    </row>
    <row r="37" spans="1:10">
      <c r="A37" s="66"/>
      <c r="B37" s="9" t="s">
        <v>47</v>
      </c>
      <c r="C37" s="8" t="s">
        <v>106</v>
      </c>
      <c r="D37" s="8">
        <v>59.586150000000004</v>
      </c>
      <c r="E37" s="8">
        <v>-151.17187999999999</v>
      </c>
      <c r="F37" s="8"/>
      <c r="G37" s="66"/>
      <c r="H37" s="9" t="s">
        <v>63</v>
      </c>
      <c r="J37"/>
    </row>
    <row r="38" spans="1:10">
      <c r="A38" s="66"/>
      <c r="B38" s="9" t="s">
        <v>48</v>
      </c>
      <c r="C38" s="8" t="s">
        <v>106</v>
      </c>
      <c r="D38" s="8">
        <v>59.586150000000004</v>
      </c>
      <c r="E38" s="8">
        <v>-151.17187999999999</v>
      </c>
      <c r="F38" s="8"/>
      <c r="G38" s="66"/>
      <c r="H38" s="9" t="s">
        <v>83</v>
      </c>
      <c r="J38"/>
    </row>
    <row r="39" spans="1:10">
      <c r="A39" s="66"/>
      <c r="B39" s="9" t="s">
        <v>49</v>
      </c>
      <c r="C39" s="8" t="s">
        <v>106</v>
      </c>
      <c r="D39" s="8">
        <v>59.586150000000004</v>
      </c>
      <c r="E39" s="8">
        <v>-151.17187999999999</v>
      </c>
      <c r="F39" s="8"/>
      <c r="G39" s="66"/>
      <c r="H39" s="9" t="s">
        <v>84</v>
      </c>
      <c r="J39"/>
    </row>
    <row r="40" spans="1:10">
      <c r="A40" s="66"/>
      <c r="B40" s="9" t="s">
        <v>50</v>
      </c>
      <c r="C40" s="8" t="s">
        <v>106</v>
      </c>
      <c r="D40" s="8">
        <v>59.586150000000004</v>
      </c>
      <c r="E40" s="8">
        <v>-151.17187999999999</v>
      </c>
      <c r="F40" s="8"/>
      <c r="G40" s="66"/>
      <c r="H40" s="9" t="s">
        <v>85</v>
      </c>
      <c r="J40"/>
    </row>
    <row r="41" spans="1:10">
      <c r="A41" s="66"/>
      <c r="B41" s="9" t="s">
        <v>51</v>
      </c>
      <c r="C41" s="8" t="s">
        <v>106</v>
      </c>
      <c r="D41" s="8">
        <v>59.586150000000004</v>
      </c>
      <c r="E41" s="8">
        <v>-151.17187999999999</v>
      </c>
      <c r="F41" s="8"/>
      <c r="G41" s="66"/>
      <c r="H41" s="9" t="s">
        <v>64</v>
      </c>
      <c r="J41"/>
    </row>
    <row r="42" spans="1:10">
      <c r="A42" s="66"/>
      <c r="B42" s="9" t="s">
        <v>52</v>
      </c>
      <c r="C42" s="8" t="s">
        <v>104</v>
      </c>
      <c r="D42" s="8">
        <v>59.409959999999998</v>
      </c>
      <c r="E42" s="8">
        <v>-151.27735000000001</v>
      </c>
      <c r="F42" s="8"/>
      <c r="G42" s="66"/>
      <c r="H42" s="9" t="s">
        <v>63</v>
      </c>
      <c r="J42"/>
    </row>
    <row r="43" spans="1:10">
      <c r="A43" s="66"/>
      <c r="B43" s="9" t="s">
        <v>53</v>
      </c>
      <c r="C43" s="8" t="s">
        <v>104</v>
      </c>
      <c r="D43" s="8">
        <v>59.409959999999998</v>
      </c>
      <c r="E43" s="8">
        <v>-151.27735000000001</v>
      </c>
      <c r="F43" s="8"/>
      <c r="G43" s="66"/>
      <c r="H43" s="9" t="s">
        <v>83</v>
      </c>
      <c r="J43"/>
    </row>
    <row r="44" spans="1:10">
      <c r="A44" s="66"/>
      <c r="B44" s="9" t="s">
        <v>54</v>
      </c>
      <c r="C44" s="8" t="s">
        <v>104</v>
      </c>
      <c r="D44" s="8">
        <v>59.409959999999998</v>
      </c>
      <c r="E44" s="8">
        <v>-151.27735000000001</v>
      </c>
      <c r="F44" s="8"/>
      <c r="G44" s="66"/>
      <c r="H44" s="9" t="s">
        <v>84</v>
      </c>
      <c r="J44"/>
    </row>
    <row r="45" spans="1:10">
      <c r="A45" s="8"/>
      <c r="J45"/>
    </row>
    <row r="46" spans="1:10">
      <c r="A46" s="66" t="s">
        <v>110</v>
      </c>
      <c r="B46" s="9" t="s">
        <v>55</v>
      </c>
      <c r="C46" s="26" t="s">
        <v>136</v>
      </c>
      <c r="D46" s="8">
        <v>59.003900000000002</v>
      </c>
      <c r="E46" s="8">
        <v>-158.535</v>
      </c>
      <c r="F46" s="8"/>
      <c r="G46" s="66" t="s">
        <v>146</v>
      </c>
      <c r="H46" s="9" t="s">
        <v>65</v>
      </c>
      <c r="J46"/>
    </row>
    <row r="47" spans="1:10">
      <c r="A47" s="66"/>
      <c r="B47" s="9" t="s">
        <v>56</v>
      </c>
      <c r="C47" s="26" t="s">
        <v>136</v>
      </c>
      <c r="D47" s="8">
        <v>59.003900000000002</v>
      </c>
      <c r="E47" s="8">
        <v>-158.535</v>
      </c>
      <c r="F47" s="8"/>
      <c r="G47" s="66"/>
      <c r="H47" s="9" t="s">
        <v>167</v>
      </c>
      <c r="J47"/>
    </row>
    <row r="48" spans="1:10">
      <c r="A48" s="66"/>
      <c r="B48" s="9" t="s">
        <v>57</v>
      </c>
      <c r="C48" s="26" t="s">
        <v>136</v>
      </c>
      <c r="D48" s="8">
        <v>59.003900000000002</v>
      </c>
      <c r="E48" s="8">
        <v>-158.535</v>
      </c>
      <c r="F48" s="8"/>
      <c r="G48" s="66"/>
      <c r="H48" s="9" t="s">
        <v>168</v>
      </c>
      <c r="J48"/>
    </row>
    <row r="49" spans="1:10">
      <c r="A49" s="66"/>
      <c r="B49" s="9" t="s">
        <v>58</v>
      </c>
      <c r="C49" s="26" t="s">
        <v>136</v>
      </c>
      <c r="D49" s="8">
        <v>59.003900000000002</v>
      </c>
      <c r="E49" s="8">
        <v>-158.535</v>
      </c>
      <c r="F49" s="8"/>
      <c r="G49" s="66"/>
      <c r="H49" s="9" t="s">
        <v>169</v>
      </c>
      <c r="J49"/>
    </row>
    <row r="50" spans="1:10">
      <c r="A50" s="66"/>
      <c r="B50" s="9" t="s">
        <v>59</v>
      </c>
      <c r="C50" s="26" t="s">
        <v>136</v>
      </c>
      <c r="D50" s="8">
        <v>59.003900000000002</v>
      </c>
      <c r="E50" s="8">
        <v>-158.535</v>
      </c>
      <c r="F50" s="8"/>
      <c r="G50" s="66"/>
      <c r="H50" s="9" t="s">
        <v>170</v>
      </c>
      <c r="J50"/>
    </row>
    <row r="51" spans="1:10">
      <c r="A51" s="66"/>
      <c r="B51" s="9" t="s">
        <v>60</v>
      </c>
      <c r="C51" s="26" t="s">
        <v>136</v>
      </c>
      <c r="D51" s="8">
        <v>59.003900000000002</v>
      </c>
      <c r="E51" s="8">
        <v>-158.535</v>
      </c>
      <c r="F51" s="8"/>
      <c r="G51" s="66"/>
      <c r="H51" s="9" t="s">
        <v>171</v>
      </c>
      <c r="J51"/>
    </row>
    <row r="52" spans="1:10">
      <c r="A52" s="8"/>
      <c r="J52"/>
    </row>
    <row r="53" spans="1:10">
      <c r="A53" s="67" t="s">
        <v>111</v>
      </c>
      <c r="B53" s="12" t="s">
        <v>18</v>
      </c>
      <c r="C53" s="12" t="s">
        <v>128</v>
      </c>
      <c r="D53" s="8">
        <v>55.418732499999997</v>
      </c>
      <c r="E53" s="8">
        <v>-161.93824799999999</v>
      </c>
      <c r="F53" s="13">
        <v>1136.8485217921366</v>
      </c>
      <c r="G53" s="65" t="s">
        <v>80</v>
      </c>
      <c r="J53"/>
    </row>
    <row r="54" spans="1:10">
      <c r="A54" s="67"/>
      <c r="B54" s="12" t="s">
        <v>20</v>
      </c>
      <c r="C54" s="12" t="s">
        <v>129</v>
      </c>
      <c r="D54" s="8">
        <v>60.484785600000002</v>
      </c>
      <c r="E54" s="8">
        <v>-152.74777710000001</v>
      </c>
      <c r="F54" s="13">
        <v>2792.1365437366653</v>
      </c>
      <c r="G54" s="65"/>
      <c r="J54"/>
    </row>
    <row r="55" spans="1:10">
      <c r="A55" s="8"/>
      <c r="J55"/>
    </row>
    <row r="56" spans="1:10">
      <c r="A56" s="67" t="s">
        <v>112</v>
      </c>
      <c r="B56" s="12" t="s">
        <v>22</v>
      </c>
      <c r="C56" s="12" t="s">
        <v>130</v>
      </c>
      <c r="D56" s="8">
        <v>60.484785600000002</v>
      </c>
      <c r="E56" s="8">
        <v>-152.74777710000001</v>
      </c>
      <c r="F56" s="13">
        <v>2792.1365437366653</v>
      </c>
      <c r="G56" s="65" t="s">
        <v>123</v>
      </c>
      <c r="J56"/>
    </row>
    <row r="57" spans="1:10">
      <c r="A57" s="67"/>
      <c r="B57" s="12" t="s">
        <v>24</v>
      </c>
      <c r="C57" s="12" t="s">
        <v>131</v>
      </c>
      <c r="D57" s="8">
        <v>59.363410399999999</v>
      </c>
      <c r="E57" s="8">
        <v>-153.44186590000001</v>
      </c>
      <c r="F57" s="13">
        <v>900.03047851264853</v>
      </c>
      <c r="G57" s="65"/>
      <c r="J57"/>
    </row>
    <row r="58" spans="1:10">
      <c r="A58" s="67"/>
      <c r="B58" s="12" t="s">
        <v>26</v>
      </c>
      <c r="C58" s="12" t="s">
        <v>132</v>
      </c>
      <c r="D58" s="8">
        <v>59.363410399999999</v>
      </c>
      <c r="E58" s="8">
        <v>-153.44186590000001</v>
      </c>
      <c r="F58" s="13">
        <v>900.03047851264853</v>
      </c>
      <c r="G58" s="65"/>
      <c r="J58"/>
    </row>
    <row r="59" spans="1:10">
      <c r="A59" s="67"/>
      <c r="B59" s="12" t="s">
        <v>28</v>
      </c>
      <c r="C59" s="12" t="s">
        <v>133</v>
      </c>
      <c r="D59" s="8">
        <v>59.363410399999999</v>
      </c>
      <c r="E59" s="8">
        <v>-153.44186590000001</v>
      </c>
      <c r="F59" s="13">
        <v>900.03047851264853</v>
      </c>
      <c r="G59" s="65"/>
      <c r="J59"/>
    </row>
    <row r="60" spans="1:10">
      <c r="A60" s="67"/>
      <c r="B60" s="12" t="s">
        <v>30</v>
      </c>
      <c r="C60" s="12" t="s">
        <v>134</v>
      </c>
      <c r="D60" s="8">
        <v>59.363410399999999</v>
      </c>
      <c r="E60" s="8">
        <v>-153.44186590000001</v>
      </c>
      <c r="F60" s="13">
        <v>900.03047851264853</v>
      </c>
      <c r="G60" s="65"/>
      <c r="J60"/>
    </row>
    <row r="61" spans="1:10">
      <c r="A61" s="67"/>
      <c r="B61" s="12" t="s">
        <v>32</v>
      </c>
      <c r="C61" s="12" t="s">
        <v>135</v>
      </c>
      <c r="D61" s="8">
        <v>59.363410399999999</v>
      </c>
      <c r="E61" s="8">
        <v>-153.44186590000001</v>
      </c>
      <c r="F61" s="13">
        <v>900.03047851264853</v>
      </c>
      <c r="G61" s="65"/>
      <c r="J61"/>
    </row>
    <row r="62" spans="1:10">
      <c r="A62" s="8"/>
      <c r="J62"/>
    </row>
    <row r="63" spans="1:10">
      <c r="A63" s="66" t="s">
        <v>117</v>
      </c>
      <c r="B63" s="9" t="s">
        <v>61</v>
      </c>
      <c r="C63" s="9" t="s">
        <v>127</v>
      </c>
      <c r="D63" s="8">
        <v>61.321389000000003</v>
      </c>
      <c r="E63" s="8">
        <v>-149.567778</v>
      </c>
      <c r="F63" s="8"/>
      <c r="G63" s="65" t="s">
        <v>147</v>
      </c>
      <c r="H63" s="8" t="s">
        <v>93</v>
      </c>
      <c r="J63"/>
    </row>
    <row r="64" spans="1:10">
      <c r="A64" s="66"/>
      <c r="B64" s="9" t="s">
        <v>62</v>
      </c>
      <c r="C64" s="9" t="s">
        <v>127</v>
      </c>
      <c r="D64" s="8">
        <v>61.321389000000003</v>
      </c>
      <c r="E64" s="8">
        <v>-149.567778</v>
      </c>
      <c r="F64" s="8"/>
      <c r="G64" s="65"/>
      <c r="H64" s="10" t="s">
        <v>66</v>
      </c>
      <c r="J64"/>
    </row>
    <row r="65" spans="10:10">
      <c r="J65"/>
    </row>
    <row r="66" spans="10:10">
      <c r="J66"/>
    </row>
    <row r="67" spans="10:10">
      <c r="J67"/>
    </row>
    <row r="68" spans="10:10">
      <c r="J68"/>
    </row>
    <row r="69" spans="10:10">
      <c r="J69"/>
    </row>
    <row r="70" spans="10:10">
      <c r="J70"/>
    </row>
    <row r="71" spans="10:10">
      <c r="J71"/>
    </row>
    <row r="72" spans="10:10">
      <c r="J72"/>
    </row>
    <row r="73" spans="10:10">
      <c r="J73"/>
    </row>
  </sheetData>
  <mergeCells count="16">
    <mergeCell ref="G3:G13"/>
    <mergeCell ref="G15:G23"/>
    <mergeCell ref="G46:G51"/>
    <mergeCell ref="A56:A61"/>
    <mergeCell ref="A63:A64"/>
    <mergeCell ref="A15:A23"/>
    <mergeCell ref="A25:A32"/>
    <mergeCell ref="A3:A13"/>
    <mergeCell ref="A34:A44"/>
    <mergeCell ref="A46:A51"/>
    <mergeCell ref="A53:A54"/>
    <mergeCell ref="G34:G44"/>
    <mergeCell ref="G25:G32"/>
    <mergeCell ref="G53:G54"/>
    <mergeCell ref="G56:G61"/>
    <mergeCell ref="G63:G6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4B645-8910-154B-95DA-0ABD87B90E1D}">
  <dimension ref="A1:I9"/>
  <sheetViews>
    <sheetView workbookViewId="0">
      <selection activeCell="C17" sqref="C17"/>
    </sheetView>
  </sheetViews>
  <sheetFormatPr baseColWidth="10" defaultRowHeight="16"/>
  <cols>
    <col min="1" max="1" width="14" customWidth="1"/>
    <col min="2" max="2" width="25.33203125" customWidth="1"/>
    <col min="3" max="3" width="27" customWidth="1"/>
    <col min="4" max="4" width="21.1640625" customWidth="1"/>
  </cols>
  <sheetData>
    <row r="1" spans="1:9" s="16" customFormat="1" ht="17" thickBot="1">
      <c r="A1" s="39" t="s">
        <v>174</v>
      </c>
      <c r="B1" s="8"/>
      <c r="C1" s="8"/>
      <c r="D1" s="8"/>
      <c r="E1" s="8"/>
      <c r="F1" s="8"/>
      <c r="G1" s="8"/>
      <c r="H1" s="8"/>
      <c r="I1" s="8"/>
    </row>
    <row r="2" spans="1:9" s="14" customFormat="1">
      <c r="A2" s="69" t="s">
        <v>161</v>
      </c>
      <c r="B2" s="71" t="s">
        <v>148</v>
      </c>
      <c r="C2" s="73" t="s">
        <v>162</v>
      </c>
      <c r="D2" s="73" t="s">
        <v>166</v>
      </c>
    </row>
    <row r="3" spans="1:9" s="14" customFormat="1" ht="17" thickBot="1">
      <c r="A3" s="70"/>
      <c r="B3" s="72"/>
      <c r="C3" s="74"/>
      <c r="D3" s="74"/>
    </row>
    <row r="4" spans="1:9" s="16" customFormat="1">
      <c r="A4" s="40" t="s">
        <v>149</v>
      </c>
      <c r="B4" s="40" t="s">
        <v>150</v>
      </c>
      <c r="D4" s="40" t="s">
        <v>151</v>
      </c>
    </row>
    <row r="5" spans="1:9" s="16" customFormat="1">
      <c r="A5" s="40" t="s">
        <v>152</v>
      </c>
      <c r="B5" s="40" t="s">
        <v>153</v>
      </c>
      <c r="C5" s="40" t="s">
        <v>154</v>
      </c>
      <c r="D5" s="40" t="s">
        <v>151</v>
      </c>
    </row>
    <row r="6" spans="1:9" s="16" customFormat="1" ht="18">
      <c r="A6" s="40" t="s">
        <v>163</v>
      </c>
      <c r="B6" s="40" t="s">
        <v>155</v>
      </c>
      <c r="C6" s="40" t="s">
        <v>154</v>
      </c>
      <c r="D6" s="40" t="s">
        <v>151</v>
      </c>
    </row>
    <row r="7" spans="1:9" s="16" customFormat="1">
      <c r="A7" s="40" t="s">
        <v>156</v>
      </c>
      <c r="B7" s="40" t="s">
        <v>157</v>
      </c>
      <c r="D7" s="40" t="s">
        <v>158</v>
      </c>
    </row>
    <row r="8" spans="1:9" s="16" customFormat="1" ht="18">
      <c r="A8" s="40" t="s">
        <v>164</v>
      </c>
      <c r="B8" s="40" t="s">
        <v>157</v>
      </c>
      <c r="D8" s="40" t="s">
        <v>158</v>
      </c>
    </row>
    <row r="9" spans="1:9" s="16" customFormat="1" ht="19" thickBot="1">
      <c r="A9" s="41" t="s">
        <v>165</v>
      </c>
      <c r="B9" s="41" t="s">
        <v>159</v>
      </c>
      <c r="C9" s="42"/>
      <c r="D9" s="41" t="s">
        <v>158</v>
      </c>
    </row>
  </sheetData>
  <mergeCells count="4">
    <mergeCell ref="A2:A3"/>
    <mergeCell ref="B2:B3"/>
    <mergeCell ref="C2:C3"/>
    <mergeCell ref="D2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4"/>
  <sheetViews>
    <sheetView tabSelected="1" zoomScale="109" workbookViewId="0">
      <selection activeCell="F40" sqref="F40"/>
    </sheetView>
  </sheetViews>
  <sheetFormatPr baseColWidth="10" defaultColWidth="11.1640625" defaultRowHeight="16"/>
  <cols>
    <col min="1" max="1" width="27.1640625" customWidth="1"/>
    <col min="2" max="2" width="15" style="7" customWidth="1"/>
    <col min="3" max="3" width="38.33203125" style="7" customWidth="1"/>
    <col min="4" max="4" width="35" style="7" customWidth="1"/>
    <col min="5" max="5" width="13.6640625" style="7" customWidth="1"/>
    <col min="6" max="7" width="23.33203125" style="7" customWidth="1"/>
    <col min="8" max="8" width="19" customWidth="1"/>
  </cols>
  <sheetData>
    <row r="1" spans="1:8" s="16" customFormat="1">
      <c r="A1" s="19" t="s">
        <v>173</v>
      </c>
      <c r="B1" s="8"/>
      <c r="C1" s="8"/>
      <c r="E1" s="8"/>
      <c r="F1" s="8"/>
      <c r="G1" s="8"/>
    </row>
    <row r="2" spans="1:8" s="17" customFormat="1" ht="55" customHeight="1">
      <c r="A2" s="27" t="s">
        <v>94</v>
      </c>
      <c r="B2" s="23" t="s">
        <v>1</v>
      </c>
      <c r="C2" s="23" t="s">
        <v>126</v>
      </c>
      <c r="D2" s="23" t="s">
        <v>125</v>
      </c>
      <c r="E2" s="24" t="s">
        <v>124</v>
      </c>
      <c r="F2" s="18" t="s">
        <v>301</v>
      </c>
      <c r="G2" s="25" t="s">
        <v>177</v>
      </c>
      <c r="H2" s="17" t="s">
        <v>140</v>
      </c>
    </row>
    <row r="3" spans="1:8">
      <c r="A3" s="77" t="s">
        <v>114</v>
      </c>
      <c r="B3" s="20" t="s">
        <v>2</v>
      </c>
      <c r="C3" s="12" t="s">
        <v>96</v>
      </c>
      <c r="D3" s="65" t="s">
        <v>122</v>
      </c>
      <c r="E3" s="28">
        <v>-0.02</v>
      </c>
      <c r="F3" s="22">
        <v>0.04</v>
      </c>
      <c r="G3" s="13">
        <v>3</v>
      </c>
    </row>
    <row r="4" spans="1:8">
      <c r="A4" s="77"/>
      <c r="B4" s="20" t="s">
        <v>3</v>
      </c>
      <c r="C4" s="12" t="s">
        <v>96</v>
      </c>
      <c r="D4" s="65"/>
      <c r="E4" s="28">
        <v>6.0000000000000001E-3</v>
      </c>
      <c r="F4" s="22">
        <v>0.04</v>
      </c>
      <c r="G4" s="13">
        <v>3</v>
      </c>
    </row>
    <row r="5" spans="1:8">
      <c r="A5" s="77"/>
      <c r="B5" s="20" t="s">
        <v>4</v>
      </c>
      <c r="C5" s="12" t="s">
        <v>97</v>
      </c>
      <c r="D5" s="65"/>
      <c r="E5" s="28">
        <v>7.1999999999999995E-2</v>
      </c>
      <c r="F5" s="22">
        <v>0.04</v>
      </c>
      <c r="G5" s="13">
        <v>3</v>
      </c>
    </row>
    <row r="6" spans="1:8">
      <c r="A6" s="77"/>
      <c r="B6" s="20" t="s">
        <v>5</v>
      </c>
      <c r="C6" s="12" t="s">
        <v>98</v>
      </c>
      <c r="D6" s="65"/>
      <c r="E6" s="28">
        <v>3.7999999999999999E-2</v>
      </c>
      <c r="F6" s="22">
        <v>0.04</v>
      </c>
      <c r="G6" s="13">
        <v>3</v>
      </c>
    </row>
    <row r="7" spans="1:8">
      <c r="A7" s="77"/>
      <c r="B7" s="20" t="s">
        <v>6</v>
      </c>
      <c r="C7" s="12" t="s">
        <v>98</v>
      </c>
      <c r="D7" s="65"/>
      <c r="E7" s="28">
        <v>3.2000000000000001E-2</v>
      </c>
      <c r="F7" s="22">
        <v>0.04</v>
      </c>
      <c r="G7" s="13">
        <v>3</v>
      </c>
    </row>
    <row r="8" spans="1:8">
      <c r="A8" s="77"/>
      <c r="B8" s="20" t="s">
        <v>7</v>
      </c>
      <c r="C8" s="12" t="s">
        <v>99</v>
      </c>
      <c r="D8" s="65"/>
      <c r="E8" s="28">
        <v>3.1E-2</v>
      </c>
      <c r="F8" s="22">
        <v>0.04</v>
      </c>
      <c r="G8" s="13">
        <v>3</v>
      </c>
    </row>
    <row r="9" spans="1:8">
      <c r="A9" s="77"/>
      <c r="B9" s="20" t="s">
        <v>8</v>
      </c>
      <c r="C9" s="12" t="s">
        <v>100</v>
      </c>
      <c r="D9" s="65"/>
      <c r="E9" s="28">
        <v>-0.01</v>
      </c>
      <c r="F9" s="22">
        <v>0.04</v>
      </c>
      <c r="G9" s="13">
        <v>3</v>
      </c>
    </row>
    <row r="10" spans="1:8">
      <c r="A10" s="77"/>
      <c r="B10" s="20" t="s">
        <v>9</v>
      </c>
      <c r="C10" s="12" t="s">
        <v>101</v>
      </c>
      <c r="D10" s="65"/>
      <c r="E10" s="28">
        <v>3.5999999999999997E-2</v>
      </c>
      <c r="F10" s="22">
        <v>0.04</v>
      </c>
      <c r="G10" s="13">
        <v>3</v>
      </c>
    </row>
    <row r="11" spans="1:8">
      <c r="A11" s="77"/>
      <c r="B11" s="20" t="s">
        <v>89</v>
      </c>
      <c r="C11" s="12" t="s">
        <v>100</v>
      </c>
      <c r="D11" s="65"/>
      <c r="E11" s="28">
        <v>0.02</v>
      </c>
      <c r="F11" s="22">
        <v>0.04</v>
      </c>
      <c r="G11" s="13">
        <v>3</v>
      </c>
    </row>
    <row r="12" spans="1:8">
      <c r="A12" s="77"/>
      <c r="B12" s="20" t="s">
        <v>10</v>
      </c>
      <c r="C12" s="12" t="s">
        <v>102</v>
      </c>
      <c r="D12" s="65"/>
      <c r="E12" s="28">
        <v>2.5000000000000001E-2</v>
      </c>
      <c r="F12" s="22">
        <v>0.04</v>
      </c>
      <c r="G12" s="13">
        <v>3</v>
      </c>
    </row>
    <row r="13" spans="1:8">
      <c r="A13" s="77"/>
      <c r="B13" s="20" t="s">
        <v>11</v>
      </c>
      <c r="C13" s="12" t="s">
        <v>103</v>
      </c>
      <c r="D13" s="65"/>
      <c r="E13" s="28">
        <v>8.4000000000000005E-2</v>
      </c>
      <c r="F13" s="22">
        <v>0.04</v>
      </c>
      <c r="G13" s="13">
        <v>3</v>
      </c>
    </row>
    <row r="14" spans="1:8">
      <c r="B14" s="20"/>
      <c r="C14" s="20"/>
      <c r="D14" s="20"/>
      <c r="E14" s="28"/>
      <c r="F14" s="29"/>
      <c r="G14" s="29"/>
    </row>
    <row r="15" spans="1:8">
      <c r="A15" s="77" t="s">
        <v>143</v>
      </c>
      <c r="B15" s="20" t="s">
        <v>12</v>
      </c>
      <c r="C15" s="12" t="s">
        <v>107</v>
      </c>
      <c r="D15" s="65" t="s">
        <v>119</v>
      </c>
      <c r="E15" s="28">
        <v>2.7E-2</v>
      </c>
      <c r="F15" s="22">
        <v>0.04</v>
      </c>
      <c r="G15" s="13">
        <v>3</v>
      </c>
    </row>
    <row r="16" spans="1:8">
      <c r="A16" s="77"/>
      <c r="B16" s="20" t="s">
        <v>90</v>
      </c>
      <c r="C16" s="12" t="s">
        <v>107</v>
      </c>
      <c r="D16" s="65"/>
      <c r="E16" s="28">
        <v>4.5999999999999999E-2</v>
      </c>
      <c r="F16" s="22">
        <v>0.04</v>
      </c>
      <c r="G16" s="13">
        <v>3</v>
      </c>
    </row>
    <row r="17" spans="1:7">
      <c r="A17" s="77"/>
      <c r="B17" s="20" t="s">
        <v>13</v>
      </c>
      <c r="C17" s="12" t="s">
        <v>109</v>
      </c>
      <c r="D17" s="65"/>
      <c r="E17" s="28">
        <v>-6.4000000000000001E-2</v>
      </c>
      <c r="F17" s="22">
        <v>0.04</v>
      </c>
      <c r="G17" s="13">
        <v>3</v>
      </c>
    </row>
    <row r="18" spans="1:7">
      <c r="A18" s="77"/>
      <c r="B18" s="20" t="s">
        <v>91</v>
      </c>
      <c r="C18" s="12" t="s">
        <v>109</v>
      </c>
      <c r="D18" s="65"/>
      <c r="E18" s="28">
        <v>-0.13700000000000001</v>
      </c>
      <c r="F18" s="22">
        <v>0.04</v>
      </c>
      <c r="G18" s="13">
        <v>3</v>
      </c>
    </row>
    <row r="19" spans="1:7">
      <c r="A19" s="77"/>
      <c r="B19" s="20" t="s">
        <v>14</v>
      </c>
      <c r="C19" s="12" t="s">
        <v>109</v>
      </c>
      <c r="D19" s="65"/>
      <c r="E19" s="28">
        <v>-0.32200000000000001</v>
      </c>
      <c r="F19" s="22">
        <v>0.04</v>
      </c>
      <c r="G19" s="13">
        <v>3</v>
      </c>
    </row>
    <row r="20" spans="1:7">
      <c r="A20" s="77"/>
      <c r="B20" s="20" t="s">
        <v>15</v>
      </c>
      <c r="C20" s="12" t="s">
        <v>109</v>
      </c>
      <c r="D20" s="65"/>
      <c r="E20" s="28">
        <v>-0.189</v>
      </c>
      <c r="F20" s="22">
        <v>0.04</v>
      </c>
      <c r="G20" s="13">
        <v>3</v>
      </c>
    </row>
    <row r="21" spans="1:7">
      <c r="A21" s="77"/>
      <c r="B21" s="20" t="s">
        <v>16</v>
      </c>
      <c r="C21" s="12" t="s">
        <v>109</v>
      </c>
      <c r="D21" s="65"/>
      <c r="E21" s="28">
        <v>-4.4999999999999998E-2</v>
      </c>
      <c r="F21" s="22">
        <v>0.04</v>
      </c>
      <c r="G21" s="13">
        <v>3</v>
      </c>
    </row>
    <row r="22" spans="1:7">
      <c r="A22" s="77"/>
      <c r="B22" s="20" t="s">
        <v>17</v>
      </c>
      <c r="C22" s="12" t="s">
        <v>109</v>
      </c>
      <c r="D22" s="65"/>
      <c r="E22" s="28">
        <v>-1.2999999999999999E-2</v>
      </c>
      <c r="F22" s="22">
        <v>0.04</v>
      </c>
      <c r="G22" s="13">
        <v>3</v>
      </c>
    </row>
    <row r="23" spans="1:7">
      <c r="A23" s="77"/>
      <c r="B23" s="20" t="s">
        <v>92</v>
      </c>
      <c r="C23" s="12" t="s">
        <v>108</v>
      </c>
      <c r="D23" s="65"/>
      <c r="E23" s="28">
        <v>4.0000000000000001E-3</v>
      </c>
      <c r="F23" s="22">
        <v>0.04</v>
      </c>
      <c r="G23" s="13">
        <v>3</v>
      </c>
    </row>
    <row r="24" spans="1:7">
      <c r="A24" s="78" t="s">
        <v>111</v>
      </c>
      <c r="B24" s="8" t="s">
        <v>18</v>
      </c>
      <c r="C24" s="12" t="s">
        <v>19</v>
      </c>
      <c r="D24" s="65" t="s">
        <v>80</v>
      </c>
      <c r="E24" s="30">
        <v>3.6999999999999998E-2</v>
      </c>
      <c r="F24" s="22">
        <v>0.04</v>
      </c>
      <c r="G24" s="13">
        <v>9</v>
      </c>
    </row>
    <row r="25" spans="1:7">
      <c r="A25" s="78"/>
      <c r="B25" s="8" t="s">
        <v>20</v>
      </c>
      <c r="C25" s="12" t="s">
        <v>21</v>
      </c>
      <c r="D25" s="65"/>
      <c r="E25" s="30">
        <v>3.3000000000000002E-2</v>
      </c>
      <c r="F25" s="22">
        <v>0.04</v>
      </c>
      <c r="G25" s="13">
        <v>9</v>
      </c>
    </row>
    <row r="26" spans="1:7">
      <c r="A26" s="78" t="s">
        <v>112</v>
      </c>
      <c r="B26" s="8" t="s">
        <v>22</v>
      </c>
      <c r="C26" s="12" t="s">
        <v>23</v>
      </c>
      <c r="D26" s="65" t="s">
        <v>123</v>
      </c>
      <c r="E26" s="30">
        <v>1E-3</v>
      </c>
      <c r="F26" s="22">
        <v>0.04</v>
      </c>
      <c r="G26" s="13">
        <v>9</v>
      </c>
    </row>
    <row r="27" spans="1:7">
      <c r="A27" s="78"/>
      <c r="B27" s="8" t="s">
        <v>24</v>
      </c>
      <c r="C27" s="12" t="s">
        <v>25</v>
      </c>
      <c r="D27" s="65"/>
      <c r="E27" s="28">
        <v>0.13200000000000001</v>
      </c>
      <c r="F27" s="22">
        <v>0.04</v>
      </c>
      <c r="G27" s="13">
        <v>9</v>
      </c>
    </row>
    <row r="28" spans="1:7">
      <c r="A28" s="78"/>
      <c r="B28" s="8" t="s">
        <v>26</v>
      </c>
      <c r="C28" s="12" t="s">
        <v>27</v>
      </c>
      <c r="D28" s="65"/>
      <c r="E28" s="28">
        <v>-6.0000000000000001E-3</v>
      </c>
      <c r="F28" s="22">
        <v>0.04</v>
      </c>
      <c r="G28" s="13">
        <v>9</v>
      </c>
    </row>
    <row r="29" spans="1:7">
      <c r="A29" s="78"/>
      <c r="B29" s="8" t="s">
        <v>28</v>
      </c>
      <c r="C29" s="12" t="s">
        <v>29</v>
      </c>
      <c r="D29" s="65"/>
      <c r="E29" s="28">
        <v>5.2999999999999999E-2</v>
      </c>
      <c r="F29" s="22">
        <v>0.04</v>
      </c>
      <c r="G29" s="13">
        <v>9</v>
      </c>
    </row>
    <row r="30" spans="1:7">
      <c r="A30" s="78"/>
      <c r="B30" s="8" t="s">
        <v>30</v>
      </c>
      <c r="C30" s="12" t="s">
        <v>31</v>
      </c>
      <c r="D30" s="65"/>
      <c r="E30" s="28">
        <v>6.6000000000000003E-2</v>
      </c>
      <c r="F30" s="22">
        <v>0.04</v>
      </c>
      <c r="G30" s="13">
        <v>9</v>
      </c>
    </row>
    <row r="31" spans="1:7">
      <c r="A31" s="78"/>
      <c r="B31" s="8" t="s">
        <v>32</v>
      </c>
      <c r="C31" s="12" t="s">
        <v>33</v>
      </c>
      <c r="D31" s="65"/>
      <c r="E31" s="28">
        <v>3.6999999999999998E-2</v>
      </c>
      <c r="F31" s="22">
        <v>0.04</v>
      </c>
      <c r="G31" s="13">
        <v>9</v>
      </c>
    </row>
    <row r="32" spans="1:7">
      <c r="B32" s="8"/>
      <c r="C32" s="12"/>
      <c r="D32" s="21"/>
      <c r="E32" s="28"/>
      <c r="F32" s="29"/>
      <c r="G32" s="29"/>
    </row>
    <row r="33" spans="1:8">
      <c r="A33" s="77" t="s">
        <v>113</v>
      </c>
      <c r="B33" s="8" t="s">
        <v>36</v>
      </c>
      <c r="C33" s="12" t="s">
        <v>98</v>
      </c>
      <c r="D33" s="76" t="s">
        <v>120</v>
      </c>
      <c r="E33" s="28">
        <v>2.4E-2</v>
      </c>
      <c r="F33" s="22">
        <v>0.04</v>
      </c>
      <c r="G33" s="13">
        <v>9</v>
      </c>
      <c r="H33" s="8" t="s">
        <v>36</v>
      </c>
    </row>
    <row r="34" spans="1:8">
      <c r="A34" s="77"/>
      <c r="B34" s="8" t="s">
        <v>37</v>
      </c>
      <c r="C34" s="12" t="s">
        <v>98</v>
      </c>
      <c r="D34" s="76"/>
      <c r="E34" s="28">
        <v>9.2999999999999999E-2</v>
      </c>
      <c r="F34" s="22">
        <v>0.04</v>
      </c>
      <c r="G34" s="13">
        <v>9</v>
      </c>
      <c r="H34" s="8" t="s">
        <v>37</v>
      </c>
    </row>
    <row r="35" spans="1:8">
      <c r="A35" s="77"/>
      <c r="B35" s="8" t="s">
        <v>38</v>
      </c>
      <c r="C35" s="12" t="s">
        <v>98</v>
      </c>
      <c r="D35" s="76"/>
      <c r="E35" s="28">
        <v>7.1999999999999995E-2</v>
      </c>
      <c r="F35" s="22">
        <v>0.04</v>
      </c>
      <c r="G35" s="13">
        <v>9</v>
      </c>
      <c r="H35" s="8" t="s">
        <v>38</v>
      </c>
    </row>
    <row r="36" spans="1:8">
      <c r="A36" s="77"/>
      <c r="B36" s="9" t="s">
        <v>39</v>
      </c>
      <c r="C36" s="12" t="s">
        <v>98</v>
      </c>
      <c r="D36" s="76"/>
      <c r="E36" s="30">
        <v>7.4999999999999997E-2</v>
      </c>
      <c r="F36" s="22">
        <v>0.04</v>
      </c>
      <c r="G36" s="13">
        <v>9</v>
      </c>
      <c r="H36" s="9" t="s">
        <v>39</v>
      </c>
    </row>
    <row r="37" spans="1:8">
      <c r="A37" s="77"/>
      <c r="B37" s="9" t="s">
        <v>40</v>
      </c>
      <c r="C37" s="12" t="s">
        <v>98</v>
      </c>
      <c r="D37" s="76"/>
      <c r="E37" s="30">
        <v>7.3999999999999996E-2</v>
      </c>
      <c r="F37" s="22">
        <v>0.04</v>
      </c>
      <c r="G37" s="13">
        <v>9</v>
      </c>
      <c r="H37" s="9" t="s">
        <v>40</v>
      </c>
    </row>
    <row r="38" spans="1:8">
      <c r="A38" s="77"/>
      <c r="B38" s="9" t="s">
        <v>41</v>
      </c>
      <c r="C38" s="8" t="s">
        <v>104</v>
      </c>
      <c r="D38" s="76"/>
      <c r="E38" s="30">
        <v>1.4E-2</v>
      </c>
      <c r="F38" s="22">
        <v>0.04</v>
      </c>
      <c r="G38" s="13">
        <v>9</v>
      </c>
      <c r="H38" s="9" t="s">
        <v>86</v>
      </c>
    </row>
    <row r="39" spans="1:8">
      <c r="A39" s="77"/>
      <c r="B39" s="9" t="s">
        <v>42</v>
      </c>
      <c r="C39" s="8" t="s">
        <v>104</v>
      </c>
      <c r="D39" s="76"/>
      <c r="E39" s="30">
        <v>5.8999999999999997E-2</v>
      </c>
      <c r="F39" s="22">
        <v>0.04</v>
      </c>
      <c r="G39" s="13">
        <v>9</v>
      </c>
      <c r="H39" s="9" t="s">
        <v>86</v>
      </c>
    </row>
    <row r="40" spans="1:8">
      <c r="A40" s="77"/>
      <c r="B40" s="9" t="s">
        <v>43</v>
      </c>
      <c r="C40" s="8" t="s">
        <v>105</v>
      </c>
      <c r="D40" s="76"/>
      <c r="E40" s="30">
        <v>7.6999999999999999E-2</v>
      </c>
      <c r="F40" s="22">
        <v>0.04</v>
      </c>
      <c r="G40" s="13">
        <v>9</v>
      </c>
      <c r="H40" s="9" t="s">
        <v>87</v>
      </c>
    </row>
    <row r="41" spans="1:8">
      <c r="B41" s="9"/>
      <c r="C41" s="9"/>
      <c r="D41" s="9"/>
      <c r="E41" s="30"/>
      <c r="F41" s="29"/>
      <c r="G41" s="29"/>
    </row>
    <row r="42" spans="1:8">
      <c r="A42" s="77" t="s">
        <v>113</v>
      </c>
      <c r="B42" s="8" t="s">
        <v>36</v>
      </c>
      <c r="C42" s="12" t="s">
        <v>98</v>
      </c>
      <c r="D42" s="76" t="s">
        <v>141</v>
      </c>
      <c r="E42" s="30">
        <v>-1.2E-2</v>
      </c>
      <c r="F42" s="22">
        <v>0.04</v>
      </c>
      <c r="G42" s="13">
        <v>9</v>
      </c>
      <c r="H42" s="8" t="s">
        <v>36</v>
      </c>
    </row>
    <row r="43" spans="1:8">
      <c r="A43" s="77"/>
      <c r="B43" s="8" t="s">
        <v>37</v>
      </c>
      <c r="C43" s="12" t="s">
        <v>98</v>
      </c>
      <c r="D43" s="76"/>
      <c r="E43" s="30">
        <v>8.9999999999999993E-3</v>
      </c>
      <c r="F43" s="22">
        <v>0.04</v>
      </c>
      <c r="G43" s="13">
        <v>9</v>
      </c>
      <c r="H43" s="8" t="s">
        <v>37</v>
      </c>
    </row>
    <row r="44" spans="1:8">
      <c r="A44" s="77"/>
      <c r="B44" s="8" t="s">
        <v>38</v>
      </c>
      <c r="C44" s="12" t="s">
        <v>98</v>
      </c>
      <c r="D44" s="76"/>
      <c r="E44" s="30">
        <v>3.5000000000000003E-2</v>
      </c>
      <c r="F44" s="22">
        <v>0.04</v>
      </c>
      <c r="G44" s="13">
        <v>9</v>
      </c>
      <c r="H44" s="8" t="s">
        <v>38</v>
      </c>
    </row>
    <row r="45" spans="1:8">
      <c r="A45" s="77"/>
      <c r="B45" s="9" t="s">
        <v>39</v>
      </c>
      <c r="C45" s="12" t="s">
        <v>98</v>
      </c>
      <c r="D45" s="76"/>
      <c r="E45" s="30">
        <v>2.8000000000000001E-2</v>
      </c>
      <c r="F45" s="22">
        <v>0.04</v>
      </c>
      <c r="G45" s="13">
        <v>9</v>
      </c>
      <c r="H45" s="9" t="s">
        <v>39</v>
      </c>
    </row>
    <row r="46" spans="1:8">
      <c r="A46" s="77"/>
      <c r="B46" s="9" t="s">
        <v>40</v>
      </c>
      <c r="C46" s="12" t="s">
        <v>98</v>
      </c>
      <c r="D46" s="76"/>
      <c r="E46" s="30">
        <v>-1.2999999999999999E-2</v>
      </c>
      <c r="F46" s="22">
        <v>0.04</v>
      </c>
      <c r="G46" s="13">
        <v>9</v>
      </c>
      <c r="H46" s="9" t="s">
        <v>40</v>
      </c>
    </row>
    <row r="47" spans="1:8">
      <c r="A47" s="77"/>
      <c r="B47" s="9" t="s">
        <v>41</v>
      </c>
      <c r="C47" s="8" t="s">
        <v>104</v>
      </c>
      <c r="D47" s="76"/>
      <c r="E47" s="30">
        <v>-4.4999999999999998E-2</v>
      </c>
      <c r="F47" s="22">
        <v>0.04</v>
      </c>
      <c r="G47" s="13">
        <v>9</v>
      </c>
      <c r="H47" s="9" t="s">
        <v>86</v>
      </c>
    </row>
    <row r="48" spans="1:8">
      <c r="A48" s="77"/>
      <c r="B48" s="9" t="s">
        <v>42</v>
      </c>
      <c r="C48" s="8" t="s">
        <v>104</v>
      </c>
      <c r="D48" s="76"/>
      <c r="E48" s="30">
        <v>8.9999999999999993E-3</v>
      </c>
      <c r="F48" s="22">
        <v>0.04</v>
      </c>
      <c r="G48" s="13">
        <v>9</v>
      </c>
      <c r="H48" s="9" t="s">
        <v>86</v>
      </c>
    </row>
    <row r="49" spans="1:8">
      <c r="A49" s="77"/>
      <c r="B49" s="9" t="s">
        <v>43</v>
      </c>
      <c r="C49" s="8" t="s">
        <v>105</v>
      </c>
      <c r="D49" s="76"/>
      <c r="E49" s="30">
        <v>-0.1</v>
      </c>
      <c r="F49" s="22">
        <v>0.04</v>
      </c>
      <c r="G49" s="13">
        <v>9</v>
      </c>
      <c r="H49" s="9" t="s">
        <v>87</v>
      </c>
    </row>
    <row r="50" spans="1:8">
      <c r="B50" s="9"/>
      <c r="C50" s="9"/>
      <c r="D50" s="9"/>
      <c r="E50" s="30"/>
      <c r="F50" s="29"/>
      <c r="G50" s="29"/>
    </row>
    <row r="51" spans="1:8">
      <c r="A51" s="77" t="s">
        <v>115</v>
      </c>
      <c r="B51" s="9" t="s">
        <v>44</v>
      </c>
      <c r="C51" s="8" t="s">
        <v>105</v>
      </c>
      <c r="D51" s="66" t="s">
        <v>120</v>
      </c>
      <c r="E51" s="30">
        <v>8.4371807020576658E-2</v>
      </c>
      <c r="F51" s="22">
        <v>0.04</v>
      </c>
      <c r="G51" s="13">
        <v>9</v>
      </c>
    </row>
    <row r="52" spans="1:8">
      <c r="A52" s="77"/>
      <c r="B52" s="9" t="s">
        <v>45</v>
      </c>
      <c r="C52" s="8" t="s">
        <v>105</v>
      </c>
      <c r="D52" s="66"/>
      <c r="E52" s="30">
        <v>6.1638309914248249E-2</v>
      </c>
      <c r="F52" s="22">
        <v>0.04</v>
      </c>
      <c r="G52" s="13">
        <v>9</v>
      </c>
    </row>
    <row r="53" spans="1:8">
      <c r="A53" s="77"/>
      <c r="B53" s="9" t="s">
        <v>46</v>
      </c>
      <c r="C53" s="8" t="s">
        <v>105</v>
      </c>
      <c r="D53" s="66"/>
      <c r="E53" s="30">
        <v>0.12404619975519499</v>
      </c>
      <c r="F53" s="22">
        <v>0.04</v>
      </c>
      <c r="G53" s="13">
        <v>9</v>
      </c>
    </row>
    <row r="54" spans="1:8">
      <c r="A54" s="77"/>
      <c r="B54" s="9" t="s">
        <v>47</v>
      </c>
      <c r="C54" s="8" t="s">
        <v>106</v>
      </c>
      <c r="D54" s="66"/>
      <c r="E54" s="30">
        <v>-3.7404745639550242E-2</v>
      </c>
      <c r="F54" s="22">
        <v>0.04</v>
      </c>
      <c r="G54" s="13">
        <v>9</v>
      </c>
    </row>
    <row r="55" spans="1:8">
      <c r="A55" s="77"/>
      <c r="B55" s="9" t="s">
        <v>48</v>
      </c>
      <c r="C55" s="8" t="s">
        <v>106</v>
      </c>
      <c r="D55" s="66"/>
      <c r="E55" s="30">
        <v>5.6625499778781591E-2</v>
      </c>
      <c r="F55" s="22">
        <v>0.04</v>
      </c>
      <c r="G55" s="13">
        <v>9</v>
      </c>
    </row>
    <row r="56" spans="1:8">
      <c r="A56" s="77"/>
      <c r="B56" s="9" t="s">
        <v>49</v>
      </c>
      <c r="C56" s="8" t="s">
        <v>106</v>
      </c>
      <c r="D56" s="66"/>
      <c r="E56" s="30">
        <v>6.2474066635558816E-2</v>
      </c>
      <c r="F56" s="22">
        <v>0.04</v>
      </c>
      <c r="G56" s="13">
        <v>9</v>
      </c>
    </row>
    <row r="57" spans="1:8">
      <c r="A57" s="77"/>
      <c r="B57" s="9" t="s">
        <v>50</v>
      </c>
      <c r="C57" s="8" t="s">
        <v>106</v>
      </c>
      <c r="D57" s="66"/>
      <c r="E57" s="30">
        <v>0.10594185560140899</v>
      </c>
      <c r="F57" s="22">
        <v>0.04</v>
      </c>
      <c r="G57" s="13">
        <v>9</v>
      </c>
    </row>
    <row r="58" spans="1:8">
      <c r="A58" s="77"/>
      <c r="B58" s="9" t="s">
        <v>51</v>
      </c>
      <c r="C58" s="8" t="s">
        <v>106</v>
      </c>
      <c r="D58" s="66"/>
      <c r="E58" s="30">
        <v>6.8621744095535384E-2</v>
      </c>
      <c r="F58" s="22">
        <v>0.04</v>
      </c>
      <c r="G58" s="13">
        <v>9</v>
      </c>
    </row>
    <row r="59" spans="1:8">
      <c r="A59" s="77"/>
      <c r="B59" s="9" t="s">
        <v>52</v>
      </c>
      <c r="C59" s="8" t="s">
        <v>104</v>
      </c>
      <c r="D59" s="66"/>
      <c r="E59" s="30">
        <v>4.1317140396092612E-2</v>
      </c>
      <c r="F59" s="22">
        <v>0.04</v>
      </c>
      <c r="G59" s="13">
        <v>9</v>
      </c>
    </row>
    <row r="60" spans="1:8">
      <c r="A60" s="77"/>
      <c r="B60" s="9" t="s">
        <v>53</v>
      </c>
      <c r="C60" s="8" t="s">
        <v>104</v>
      </c>
      <c r="D60" s="66"/>
      <c r="E60" s="30">
        <v>1.2747122131744655E-2</v>
      </c>
      <c r="F60" s="22">
        <v>0.04</v>
      </c>
      <c r="G60" s="13">
        <v>9</v>
      </c>
    </row>
    <row r="61" spans="1:8">
      <c r="A61" s="77"/>
      <c r="B61" s="9" t="s">
        <v>54</v>
      </c>
      <c r="C61" s="8" t="s">
        <v>104</v>
      </c>
      <c r="D61" s="66"/>
      <c r="E61" s="30">
        <v>4.9233730310024475E-2</v>
      </c>
      <c r="F61" s="22">
        <v>0.04</v>
      </c>
      <c r="G61" s="13">
        <v>9</v>
      </c>
    </row>
    <row r="62" spans="1:8">
      <c r="B62" s="9"/>
      <c r="C62" s="9"/>
      <c r="D62" s="9"/>
      <c r="E62" s="30"/>
      <c r="F62" s="29"/>
      <c r="G62" s="29"/>
    </row>
    <row r="63" spans="1:8" ht="16" customHeight="1">
      <c r="A63" s="77" t="s">
        <v>144</v>
      </c>
      <c r="B63" s="9" t="s">
        <v>55</v>
      </c>
      <c r="C63" s="26" t="s">
        <v>116</v>
      </c>
      <c r="D63" s="75" t="s">
        <v>137</v>
      </c>
      <c r="E63" s="30">
        <v>9.7000000000000003E-2</v>
      </c>
      <c r="F63" s="22">
        <v>0.04</v>
      </c>
      <c r="G63" s="13">
        <v>9</v>
      </c>
    </row>
    <row r="64" spans="1:8">
      <c r="A64" s="77"/>
      <c r="B64" s="9" t="s">
        <v>56</v>
      </c>
      <c r="C64" s="26" t="s">
        <v>116</v>
      </c>
      <c r="D64" s="75"/>
      <c r="E64" s="30">
        <v>0.123</v>
      </c>
      <c r="F64" s="22">
        <v>0.04</v>
      </c>
      <c r="G64" s="13">
        <v>9</v>
      </c>
    </row>
    <row r="65" spans="1:7">
      <c r="A65" s="77"/>
      <c r="B65" s="9" t="s">
        <v>57</v>
      </c>
      <c r="C65" s="26" t="s">
        <v>116</v>
      </c>
      <c r="D65" s="75"/>
      <c r="E65" s="30">
        <v>0.12</v>
      </c>
      <c r="F65" s="22">
        <v>0.04</v>
      </c>
      <c r="G65" s="13">
        <v>9</v>
      </c>
    </row>
    <row r="66" spans="1:7">
      <c r="A66" s="77"/>
      <c r="B66" s="9" t="s">
        <v>58</v>
      </c>
      <c r="C66" s="26" t="s">
        <v>116</v>
      </c>
      <c r="D66" s="75"/>
      <c r="E66" s="30">
        <v>0.125</v>
      </c>
      <c r="F66" s="22">
        <v>0.04</v>
      </c>
      <c r="G66" s="13">
        <v>9</v>
      </c>
    </row>
    <row r="67" spans="1:7">
      <c r="A67" s="77"/>
      <c r="B67" s="9" t="s">
        <v>59</v>
      </c>
      <c r="C67" s="26" t="s">
        <v>116</v>
      </c>
      <c r="D67" s="75"/>
      <c r="E67" s="30">
        <v>-0.08</v>
      </c>
      <c r="F67" s="22">
        <v>0.04</v>
      </c>
      <c r="G67" s="13">
        <v>9</v>
      </c>
    </row>
    <row r="68" spans="1:7">
      <c r="A68" s="77"/>
      <c r="B68" s="9" t="s">
        <v>60</v>
      </c>
      <c r="C68" s="26" t="s">
        <v>116</v>
      </c>
      <c r="D68" s="75"/>
      <c r="E68" s="30">
        <v>6.6000000000000003E-2</v>
      </c>
      <c r="F68" s="22">
        <v>0.04</v>
      </c>
      <c r="G68" s="13">
        <v>9</v>
      </c>
    </row>
    <row r="69" spans="1:7">
      <c r="A69" s="77"/>
      <c r="B69" s="9" t="s">
        <v>55</v>
      </c>
      <c r="C69" s="26" t="s">
        <v>116</v>
      </c>
      <c r="D69" s="76" t="s">
        <v>138</v>
      </c>
      <c r="E69" s="30">
        <v>0.11799999999999999</v>
      </c>
      <c r="F69" s="22">
        <v>0.04</v>
      </c>
      <c r="G69" s="13">
        <v>9</v>
      </c>
    </row>
    <row r="70" spans="1:7">
      <c r="A70" s="77"/>
      <c r="B70" s="9" t="s">
        <v>56</v>
      </c>
      <c r="C70" s="26" t="s">
        <v>116</v>
      </c>
      <c r="D70" s="76"/>
      <c r="E70" s="30">
        <v>5.7000000000000002E-2</v>
      </c>
      <c r="F70" s="22">
        <v>0.04</v>
      </c>
      <c r="G70" s="13">
        <v>9</v>
      </c>
    </row>
    <row r="71" spans="1:7">
      <c r="A71" s="77"/>
      <c r="B71" s="9" t="s">
        <v>57</v>
      </c>
      <c r="C71" s="26" t="s">
        <v>116</v>
      </c>
      <c r="D71" s="76"/>
      <c r="E71" s="30">
        <v>8.6999999999999994E-2</v>
      </c>
      <c r="F71" s="22">
        <v>0.04</v>
      </c>
      <c r="G71" s="13">
        <v>9</v>
      </c>
    </row>
    <row r="72" spans="1:7">
      <c r="A72" s="77"/>
      <c r="B72" s="9" t="s">
        <v>58</v>
      </c>
      <c r="C72" s="26" t="s">
        <v>116</v>
      </c>
      <c r="D72" s="76"/>
      <c r="E72" s="30">
        <v>0.113</v>
      </c>
      <c r="F72" s="22">
        <v>0.04</v>
      </c>
      <c r="G72" s="13">
        <v>9</v>
      </c>
    </row>
    <row r="73" spans="1:7">
      <c r="A73" s="77"/>
      <c r="B73" s="9" t="s">
        <v>59</v>
      </c>
      <c r="C73" s="26" t="s">
        <v>116</v>
      </c>
      <c r="D73" s="76"/>
      <c r="E73" s="30">
        <v>-0.23100000000000001</v>
      </c>
      <c r="F73" s="22">
        <v>0.04</v>
      </c>
      <c r="G73" s="13">
        <v>9</v>
      </c>
    </row>
    <row r="74" spans="1:7">
      <c r="A74" s="77"/>
      <c r="B74" s="9" t="s">
        <v>60</v>
      </c>
      <c r="C74" s="26" t="s">
        <v>116</v>
      </c>
      <c r="D74" s="76"/>
      <c r="E74" s="30">
        <v>3.6999999999999998E-2</v>
      </c>
      <c r="F74" s="22">
        <v>0.04</v>
      </c>
      <c r="G74" s="13">
        <v>9</v>
      </c>
    </row>
    <row r="75" spans="1:7">
      <c r="A75" s="77"/>
      <c r="B75" s="9" t="s">
        <v>55</v>
      </c>
      <c r="C75" s="26" t="s">
        <v>116</v>
      </c>
      <c r="D75" s="75" t="s">
        <v>139</v>
      </c>
      <c r="E75" s="30">
        <v>0.05</v>
      </c>
      <c r="F75" s="22">
        <v>0.04</v>
      </c>
      <c r="G75" s="13">
        <v>9</v>
      </c>
    </row>
    <row r="76" spans="1:7">
      <c r="A76" s="77"/>
      <c r="B76" s="9" t="s">
        <v>56</v>
      </c>
      <c r="C76" s="26" t="s">
        <v>116</v>
      </c>
      <c r="D76" s="75"/>
      <c r="E76" s="30">
        <v>7.2999999999999995E-2</v>
      </c>
      <c r="F76" s="22">
        <v>0.04</v>
      </c>
      <c r="G76" s="13">
        <v>9</v>
      </c>
    </row>
    <row r="77" spans="1:7">
      <c r="A77" s="77"/>
      <c r="B77" s="9" t="s">
        <v>57</v>
      </c>
      <c r="C77" s="26" t="s">
        <v>116</v>
      </c>
      <c r="D77" s="75"/>
      <c r="E77" s="30">
        <v>0.115</v>
      </c>
      <c r="F77" s="22">
        <v>0.04</v>
      </c>
      <c r="G77" s="13">
        <v>9</v>
      </c>
    </row>
    <row r="78" spans="1:7">
      <c r="A78" s="77"/>
      <c r="B78" s="9" t="s">
        <v>58</v>
      </c>
      <c r="C78" s="26" t="s">
        <v>116</v>
      </c>
      <c r="D78" s="75"/>
      <c r="E78" s="30">
        <v>-2.9000000000000001E-2</v>
      </c>
      <c r="F78" s="22">
        <v>0.04</v>
      </c>
      <c r="G78" s="13">
        <v>9</v>
      </c>
    </row>
    <row r="79" spans="1:7">
      <c r="A79" s="77"/>
      <c r="B79" s="9" t="s">
        <v>59</v>
      </c>
      <c r="C79" s="26" t="s">
        <v>116</v>
      </c>
      <c r="D79" s="75"/>
      <c r="E79" s="30">
        <v>-0.504</v>
      </c>
      <c r="F79" s="22">
        <v>0.04</v>
      </c>
      <c r="G79" s="13">
        <v>9</v>
      </c>
    </row>
    <row r="80" spans="1:7">
      <c r="A80" s="77"/>
      <c r="B80" s="9" t="s">
        <v>60</v>
      </c>
      <c r="C80" s="26" t="s">
        <v>116</v>
      </c>
      <c r="D80" s="75"/>
      <c r="E80" s="30">
        <v>2.4E-2</v>
      </c>
      <c r="F80" s="22">
        <v>0.04</v>
      </c>
      <c r="G80" s="13">
        <v>9</v>
      </c>
    </row>
    <row r="81" spans="1:7">
      <c r="B81" s="9"/>
      <c r="C81" s="9"/>
      <c r="D81" s="9"/>
      <c r="E81" s="30"/>
      <c r="F81" s="22"/>
      <c r="G81" s="29"/>
    </row>
    <row r="82" spans="1:7">
      <c r="A82" s="77" t="s">
        <v>117</v>
      </c>
      <c r="B82" s="9" t="s">
        <v>61</v>
      </c>
      <c r="C82" s="9" t="s">
        <v>127</v>
      </c>
      <c r="D82" s="65" t="s">
        <v>147</v>
      </c>
      <c r="E82" s="28">
        <v>7.2999999999999995E-2</v>
      </c>
      <c r="F82" s="22">
        <v>0.04</v>
      </c>
      <c r="G82" s="13">
        <v>9</v>
      </c>
    </row>
    <row r="83" spans="1:7">
      <c r="A83" s="77"/>
      <c r="B83" s="9" t="s">
        <v>62</v>
      </c>
      <c r="C83" s="9" t="s">
        <v>127</v>
      </c>
      <c r="D83" s="65"/>
      <c r="E83" s="28">
        <v>-1.0999999999999999E-2</v>
      </c>
      <c r="F83" s="22">
        <v>0.04</v>
      </c>
      <c r="G83" s="13">
        <v>9</v>
      </c>
    </row>
    <row r="84" spans="1:7">
      <c r="F84" s="22"/>
    </row>
  </sheetData>
  <mergeCells count="20">
    <mergeCell ref="D42:D49"/>
    <mergeCell ref="D51:D61"/>
    <mergeCell ref="A3:A13"/>
    <mergeCell ref="A15:A23"/>
    <mergeCell ref="A24:A25"/>
    <mergeCell ref="A26:A31"/>
    <mergeCell ref="A51:A61"/>
    <mergeCell ref="A33:A40"/>
    <mergeCell ref="A42:A49"/>
    <mergeCell ref="D3:D13"/>
    <mergeCell ref="D15:D23"/>
    <mergeCell ref="D24:D25"/>
    <mergeCell ref="D26:D31"/>
    <mergeCell ref="D33:D40"/>
    <mergeCell ref="D75:D80"/>
    <mergeCell ref="D69:D74"/>
    <mergeCell ref="D63:D68"/>
    <mergeCell ref="D82:D83"/>
    <mergeCell ref="A63:A80"/>
    <mergeCell ref="A82:A83"/>
  </mergeCells>
  <phoneticPr fontId="15" type="noConversion"/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45"/>
  <sheetViews>
    <sheetView topLeftCell="A23" workbookViewId="0">
      <selection activeCell="C8" sqref="C8"/>
    </sheetView>
  </sheetViews>
  <sheetFormatPr baseColWidth="10" defaultColWidth="11.1640625" defaultRowHeight="16"/>
  <cols>
    <col min="1" max="1" width="21.6640625" style="7" customWidth="1"/>
    <col min="2" max="2" width="19.5" style="7" customWidth="1"/>
    <col min="3" max="4" width="34.6640625" style="7" customWidth="1"/>
    <col min="5" max="5" width="24.83203125" style="7" customWidth="1"/>
    <col min="6" max="6" width="18.33203125" style="7" customWidth="1"/>
    <col min="7" max="7" width="18" style="7" customWidth="1"/>
    <col min="8" max="8" width="16.6640625" style="7" customWidth="1"/>
    <col min="9" max="9" width="18.83203125" style="7" customWidth="1"/>
  </cols>
  <sheetData>
    <row r="1" spans="1:15">
      <c r="A1" s="34" t="s">
        <v>172</v>
      </c>
      <c r="B1" s="4"/>
      <c r="C1" s="4"/>
      <c r="D1" s="4"/>
      <c r="E1" s="4"/>
      <c r="F1" s="4"/>
      <c r="G1" s="4"/>
      <c r="H1" s="4"/>
      <c r="I1" s="4"/>
      <c r="J1" s="3"/>
      <c r="K1" s="3"/>
      <c r="L1" s="3"/>
      <c r="M1" s="3"/>
      <c r="N1" s="3"/>
      <c r="O1" s="3"/>
    </row>
    <row r="2" spans="1:15" ht="30" customHeight="1">
      <c r="A2" s="14" t="s">
        <v>94</v>
      </c>
      <c r="B2" s="25" t="s">
        <v>1</v>
      </c>
      <c r="C2" s="23" t="s">
        <v>126</v>
      </c>
      <c r="D2" s="18" t="s">
        <v>81</v>
      </c>
      <c r="E2" s="18" t="s">
        <v>67</v>
      </c>
      <c r="F2" s="18" t="s">
        <v>68</v>
      </c>
      <c r="G2" s="18" t="s">
        <v>69</v>
      </c>
      <c r="H2" s="18" t="s">
        <v>70</v>
      </c>
      <c r="I2" s="18" t="s">
        <v>71</v>
      </c>
    </row>
    <row r="3" spans="1:15">
      <c r="A3" s="66" t="s">
        <v>114</v>
      </c>
      <c r="B3" s="8" t="s">
        <v>2</v>
      </c>
      <c r="C3" s="12" t="s">
        <v>96</v>
      </c>
      <c r="D3" s="65" t="s">
        <v>122</v>
      </c>
      <c r="E3" s="22">
        <v>1.185986</v>
      </c>
      <c r="F3" s="29">
        <v>43.355327000000003</v>
      </c>
      <c r="G3" s="29">
        <v>43.337477999999997</v>
      </c>
      <c r="H3" s="29">
        <f>F3-G3</f>
        <v>1.7849000000005333E-2</v>
      </c>
      <c r="I3" s="29">
        <f>100*(H3/E3)</f>
        <v>1.5049924704006061</v>
      </c>
    </row>
    <row r="4" spans="1:15">
      <c r="A4" s="66"/>
      <c r="B4" s="8" t="s">
        <v>3</v>
      </c>
      <c r="C4" s="12" t="s">
        <v>96</v>
      </c>
      <c r="D4" s="65"/>
      <c r="E4" s="22">
        <v>1.112465</v>
      </c>
      <c r="F4" s="29">
        <v>41.575893000000001</v>
      </c>
      <c r="G4" s="29">
        <v>41.559207999999998</v>
      </c>
      <c r="H4" s="29">
        <f>F4-G4</f>
        <v>1.6685000000002503E-2</v>
      </c>
      <c r="I4" s="29">
        <f>100*(H4/E4)</f>
        <v>1.4998224663250082</v>
      </c>
    </row>
    <row r="5" spans="1:15">
      <c r="A5" s="66"/>
      <c r="B5" s="8" t="s">
        <v>4</v>
      </c>
      <c r="C5" s="12" t="s">
        <v>97</v>
      </c>
      <c r="D5" s="65"/>
      <c r="E5" s="22">
        <v>1.2235830000000001</v>
      </c>
      <c r="F5" s="29">
        <v>44.679721999999998</v>
      </c>
      <c r="G5" s="29">
        <v>44.653253999999997</v>
      </c>
      <c r="H5" s="29">
        <f>F5-G5</f>
        <v>2.6468000000001268E-2</v>
      </c>
      <c r="I5" s="29">
        <f>100*(H5/E5)</f>
        <v>2.1631552579597186</v>
      </c>
    </row>
    <row r="6" spans="1:15">
      <c r="A6" s="66"/>
      <c r="B6" s="8" t="s">
        <v>5</v>
      </c>
      <c r="C6" s="12" t="s">
        <v>98</v>
      </c>
      <c r="D6" s="65"/>
      <c r="E6" s="22">
        <v>1.2284256</v>
      </c>
      <c r="F6" s="29"/>
      <c r="G6" s="29"/>
      <c r="H6" s="29"/>
      <c r="I6" s="29">
        <f>I44</f>
        <v>2.2200000000000002</v>
      </c>
    </row>
    <row r="7" spans="1:15">
      <c r="A7" s="66"/>
      <c r="B7" s="8" t="s">
        <v>6</v>
      </c>
      <c r="C7" s="12" t="s">
        <v>98</v>
      </c>
      <c r="D7" s="65"/>
      <c r="E7" s="32">
        <v>1.1944809999999999</v>
      </c>
      <c r="F7" s="29">
        <v>46.522930000000002</v>
      </c>
      <c r="G7" s="29">
        <v>46.492545999999997</v>
      </c>
      <c r="H7" s="29">
        <f t="shared" ref="H7:H36" si="0">F7-G7</f>
        <v>3.0384000000005074E-2</v>
      </c>
      <c r="I7" s="29">
        <f t="shared" ref="I7:I36" si="1">100*(H7/E7)</f>
        <v>2.5436988951691215</v>
      </c>
    </row>
    <row r="8" spans="1:15">
      <c r="A8" s="66"/>
      <c r="B8" s="8" t="s">
        <v>7</v>
      </c>
      <c r="C8" s="12" t="s">
        <v>99</v>
      </c>
      <c r="D8" s="65"/>
      <c r="E8" s="32">
        <v>1.2183060000000001</v>
      </c>
      <c r="F8" s="29">
        <v>45.290154000000001</v>
      </c>
      <c r="G8" s="29">
        <v>45.262213000000003</v>
      </c>
      <c r="H8" s="29">
        <f t="shared" si="0"/>
        <v>2.7940999999998439E-2</v>
      </c>
      <c r="I8" s="29">
        <f t="shared" si="1"/>
        <v>2.2934303861261816</v>
      </c>
    </row>
    <row r="9" spans="1:15">
      <c r="A9" s="66"/>
      <c r="B9" s="8" t="s">
        <v>8</v>
      </c>
      <c r="C9" s="12" t="s">
        <v>100</v>
      </c>
      <c r="D9" s="65"/>
      <c r="E9" s="22">
        <v>1.1225069999999999</v>
      </c>
      <c r="F9" s="29">
        <v>45.371431999999999</v>
      </c>
      <c r="G9" s="29">
        <v>45.353476000000001</v>
      </c>
      <c r="H9" s="29">
        <f t="shared" si="0"/>
        <v>1.7955999999998085E-2</v>
      </c>
      <c r="I9" s="29">
        <f t="shared" si="1"/>
        <v>1.5996336771172106</v>
      </c>
    </row>
    <row r="10" spans="1:15">
      <c r="A10" s="66"/>
      <c r="B10" s="8" t="s">
        <v>9</v>
      </c>
      <c r="C10" s="12" t="s">
        <v>101</v>
      </c>
      <c r="D10" s="65"/>
      <c r="E10" s="22">
        <v>1.1448510000000001</v>
      </c>
      <c r="F10" s="29">
        <v>45.100855000000003</v>
      </c>
      <c r="G10" s="29">
        <v>45.077953000000001</v>
      </c>
      <c r="H10" s="29">
        <f t="shared" si="0"/>
        <v>2.2902000000001976E-2</v>
      </c>
      <c r="I10" s="29">
        <f t="shared" si="1"/>
        <v>2.0004349911038184</v>
      </c>
    </row>
    <row r="11" spans="1:15">
      <c r="A11" s="66"/>
      <c r="B11" s="8" t="s">
        <v>89</v>
      </c>
      <c r="C11" s="12" t="s">
        <v>100</v>
      </c>
      <c r="D11" s="65"/>
      <c r="E11" s="22">
        <v>1.150528</v>
      </c>
      <c r="F11" s="29">
        <v>41.955258000000001</v>
      </c>
      <c r="G11" s="29">
        <v>41.941073000000003</v>
      </c>
      <c r="H11" s="29">
        <f t="shared" si="0"/>
        <v>1.4184999999997672E-2</v>
      </c>
      <c r="I11" s="29">
        <f t="shared" si="1"/>
        <v>1.2329121933579776</v>
      </c>
    </row>
    <row r="12" spans="1:15">
      <c r="A12" s="66"/>
      <c r="B12" s="8" t="s">
        <v>10</v>
      </c>
      <c r="C12" s="12" t="s">
        <v>102</v>
      </c>
      <c r="D12" s="65"/>
      <c r="E12" s="22">
        <v>1.186957</v>
      </c>
      <c r="F12" s="29">
        <v>41.628217999999997</v>
      </c>
      <c r="G12" s="29">
        <v>41.608868000000001</v>
      </c>
      <c r="H12" s="29">
        <f t="shared" si="0"/>
        <v>1.9349999999995759E-2</v>
      </c>
      <c r="I12" s="29">
        <f t="shared" si="1"/>
        <v>1.6302191233545746</v>
      </c>
    </row>
    <row r="13" spans="1:15">
      <c r="A13" s="66"/>
      <c r="B13" s="8" t="s">
        <v>11</v>
      </c>
      <c r="C13" s="12" t="s">
        <v>103</v>
      </c>
      <c r="D13" s="65"/>
      <c r="E13" s="22">
        <v>1.3661209999999999</v>
      </c>
      <c r="F13" s="29">
        <v>44.656858999999997</v>
      </c>
      <c r="G13" s="29">
        <v>44.62424</v>
      </c>
      <c r="H13" s="29">
        <f t="shared" si="0"/>
        <v>3.2618999999996845E-2</v>
      </c>
      <c r="I13" s="29">
        <f t="shared" si="1"/>
        <v>2.3877094342299729</v>
      </c>
    </row>
    <row r="14" spans="1:15">
      <c r="A14" s="66" t="s">
        <v>143</v>
      </c>
      <c r="B14" s="8" t="s">
        <v>12</v>
      </c>
      <c r="C14" s="12" t="s">
        <v>107</v>
      </c>
      <c r="D14" s="65" t="s">
        <v>119</v>
      </c>
      <c r="E14" s="22">
        <v>1.2693589999999999</v>
      </c>
      <c r="F14" s="29">
        <v>41.734321999999999</v>
      </c>
      <c r="G14" s="29">
        <v>41.718623000000001</v>
      </c>
      <c r="H14" s="29">
        <f t="shared" si="0"/>
        <v>1.5698999999997909E-2</v>
      </c>
      <c r="I14" s="29">
        <f t="shared" si="1"/>
        <v>1.2367659582512047</v>
      </c>
    </row>
    <row r="15" spans="1:15">
      <c r="A15" s="66"/>
      <c r="B15" s="8" t="s">
        <v>90</v>
      </c>
      <c r="C15" s="12" t="s">
        <v>107</v>
      </c>
      <c r="D15" s="65"/>
      <c r="E15" s="22">
        <v>1.0031190000000001</v>
      </c>
      <c r="F15" s="29">
        <v>44.459806999999998</v>
      </c>
      <c r="G15" s="29">
        <v>44.402113</v>
      </c>
      <c r="H15" s="29">
        <f t="shared" si="0"/>
        <v>5.7693999999997914E-2</v>
      </c>
      <c r="I15" s="29">
        <f t="shared" si="1"/>
        <v>5.7514611925402574</v>
      </c>
    </row>
    <row r="16" spans="1:15">
      <c r="A16" s="66"/>
      <c r="B16" s="8" t="s">
        <v>13</v>
      </c>
      <c r="C16" s="12" t="s">
        <v>109</v>
      </c>
      <c r="D16" s="65"/>
      <c r="E16" s="22">
        <v>1.057186</v>
      </c>
      <c r="F16" s="29">
        <v>46.386991999999999</v>
      </c>
      <c r="G16" s="29">
        <v>46.356341</v>
      </c>
      <c r="H16" s="29">
        <f t="shared" si="0"/>
        <v>3.0650999999998874E-2</v>
      </c>
      <c r="I16" s="29">
        <f t="shared" si="1"/>
        <v>2.899300596110701</v>
      </c>
    </row>
    <row r="17" spans="1:9">
      <c r="A17" s="66"/>
      <c r="B17" s="8" t="s">
        <v>91</v>
      </c>
      <c r="C17" s="12" t="s">
        <v>109</v>
      </c>
      <c r="D17" s="65"/>
      <c r="E17" s="22">
        <v>0.74688399999999999</v>
      </c>
      <c r="F17" s="29">
        <v>44.818784999999998</v>
      </c>
      <c r="G17" s="29">
        <v>44.729227000000002</v>
      </c>
      <c r="H17" s="29">
        <f t="shared" si="0"/>
        <v>8.9557999999996696E-2</v>
      </c>
      <c r="I17" s="29">
        <f t="shared" si="1"/>
        <v>11.990884796032141</v>
      </c>
    </row>
    <row r="18" spans="1:9">
      <c r="A18" s="66"/>
      <c r="B18" s="8" t="s">
        <v>14</v>
      </c>
      <c r="C18" s="12" t="s">
        <v>109</v>
      </c>
      <c r="D18" s="65"/>
      <c r="E18" s="22">
        <v>0.623533</v>
      </c>
      <c r="F18" s="29">
        <v>43.913766000000003</v>
      </c>
      <c r="G18" s="29">
        <v>43.783684999999998</v>
      </c>
      <c r="H18" s="29">
        <f t="shared" si="0"/>
        <v>0.13008100000000411</v>
      </c>
      <c r="I18" s="29">
        <f t="shared" si="1"/>
        <v>20.861927115325752</v>
      </c>
    </row>
    <row r="19" spans="1:9">
      <c r="A19" s="66"/>
      <c r="B19" s="8" t="s">
        <v>15</v>
      </c>
      <c r="C19" s="12" t="s">
        <v>109</v>
      </c>
      <c r="D19" s="65"/>
      <c r="E19" s="22">
        <v>0.679033</v>
      </c>
      <c r="F19" s="29">
        <v>44.931544000000002</v>
      </c>
      <c r="G19" s="29">
        <v>44.830367000000003</v>
      </c>
      <c r="H19" s="29">
        <f t="shared" si="0"/>
        <v>0.10117699999999985</v>
      </c>
      <c r="I19" s="29">
        <f t="shared" si="1"/>
        <v>14.900159491512172</v>
      </c>
    </row>
    <row r="20" spans="1:9">
      <c r="A20" s="66"/>
      <c r="B20" s="8" t="s">
        <v>16</v>
      </c>
      <c r="C20" s="12" t="s">
        <v>109</v>
      </c>
      <c r="D20" s="65"/>
      <c r="E20" s="22">
        <v>0.778416</v>
      </c>
      <c r="F20" s="29">
        <v>44.737662</v>
      </c>
      <c r="G20" s="29">
        <v>44.673727999999997</v>
      </c>
      <c r="H20" s="29">
        <f t="shared" si="0"/>
        <v>6.3934000000003266E-2</v>
      </c>
      <c r="I20" s="29">
        <f t="shared" si="1"/>
        <v>8.213346077162246</v>
      </c>
    </row>
    <row r="21" spans="1:9">
      <c r="A21" s="66"/>
      <c r="B21" s="8" t="s">
        <v>17</v>
      </c>
      <c r="C21" s="12" t="s">
        <v>109</v>
      </c>
      <c r="D21" s="65"/>
      <c r="E21" s="22">
        <v>0.87875499999999995</v>
      </c>
      <c r="F21" s="29">
        <v>41.684255999999998</v>
      </c>
      <c r="G21" s="29">
        <v>41.613728999999999</v>
      </c>
      <c r="H21" s="29">
        <f t="shared" si="0"/>
        <v>7.0526999999998452E-2</v>
      </c>
      <c r="I21" s="29">
        <f t="shared" si="1"/>
        <v>8.0257864820113056</v>
      </c>
    </row>
    <row r="22" spans="1:9">
      <c r="A22" s="66"/>
      <c r="B22" s="8" t="s">
        <v>92</v>
      </c>
      <c r="C22" s="12" t="s">
        <v>108</v>
      </c>
      <c r="D22" s="65"/>
      <c r="E22" s="22">
        <v>0.90999799999999997</v>
      </c>
      <c r="F22" s="29">
        <v>41.351002999999999</v>
      </c>
      <c r="G22" s="29">
        <v>41.297930000000001</v>
      </c>
      <c r="H22" s="29">
        <f t="shared" si="0"/>
        <v>5.3072999999997705E-2</v>
      </c>
      <c r="I22" s="29">
        <f t="shared" si="1"/>
        <v>5.8322106202428694</v>
      </c>
    </row>
    <row r="23" spans="1:9">
      <c r="A23" s="67" t="s">
        <v>111</v>
      </c>
      <c r="B23" s="34" t="s">
        <v>18</v>
      </c>
      <c r="C23" s="12" t="s">
        <v>19</v>
      </c>
      <c r="D23" s="65" t="s">
        <v>80</v>
      </c>
      <c r="E23" s="22">
        <v>1.116506</v>
      </c>
      <c r="F23" s="29">
        <v>43.282637000000001</v>
      </c>
      <c r="G23" s="29">
        <v>43.277428999999998</v>
      </c>
      <c r="H23" s="29">
        <f t="shared" si="0"/>
        <v>5.2080000000032101E-3</v>
      </c>
      <c r="I23" s="29">
        <f t="shared" si="1"/>
        <v>0.46645517355063115</v>
      </c>
    </row>
    <row r="24" spans="1:9">
      <c r="A24" s="67"/>
      <c r="B24" s="34" t="s">
        <v>20</v>
      </c>
      <c r="C24" s="12" t="s">
        <v>21</v>
      </c>
      <c r="D24" s="65"/>
      <c r="E24" s="22">
        <v>1.127542</v>
      </c>
      <c r="F24" s="29">
        <v>41.592196999999999</v>
      </c>
      <c r="G24" s="29">
        <v>41.585546000000001</v>
      </c>
      <c r="H24" s="29">
        <f t="shared" si="0"/>
        <v>6.6509999999979641E-3</v>
      </c>
      <c r="I24" s="29">
        <f t="shared" si="1"/>
        <v>0.58986716237603254</v>
      </c>
    </row>
    <row r="25" spans="1:9">
      <c r="A25" s="67" t="s">
        <v>112</v>
      </c>
      <c r="B25" s="34" t="s">
        <v>22</v>
      </c>
      <c r="C25" s="12" t="s">
        <v>23</v>
      </c>
      <c r="D25" s="65" t="s">
        <v>123</v>
      </c>
      <c r="E25" s="22">
        <v>1.2196089999999999</v>
      </c>
      <c r="F25" s="29">
        <v>44.679270000000002</v>
      </c>
      <c r="G25" s="29">
        <v>44.667211999999999</v>
      </c>
      <c r="H25" s="29">
        <f t="shared" si="0"/>
        <v>1.2058000000003233E-2</v>
      </c>
      <c r="I25" s="29">
        <f t="shared" si="1"/>
        <v>0.98867751877882459</v>
      </c>
    </row>
    <row r="26" spans="1:9">
      <c r="A26" s="67"/>
      <c r="B26" s="34" t="s">
        <v>24</v>
      </c>
      <c r="C26" s="12" t="s">
        <v>25</v>
      </c>
      <c r="D26" s="65"/>
      <c r="E26" s="22">
        <v>1.0511330000000001</v>
      </c>
      <c r="F26" s="29">
        <v>46.380046</v>
      </c>
      <c r="G26" s="29">
        <v>46.340305999999998</v>
      </c>
      <c r="H26" s="29">
        <f t="shared" si="0"/>
        <v>3.9740000000001885E-2</v>
      </c>
      <c r="I26" s="29">
        <f t="shared" si="1"/>
        <v>3.7806823684540283</v>
      </c>
    </row>
    <row r="27" spans="1:9">
      <c r="A27" s="67"/>
      <c r="B27" s="34" t="s">
        <v>26</v>
      </c>
      <c r="C27" s="12" t="s">
        <v>27</v>
      </c>
      <c r="D27" s="65"/>
      <c r="E27" s="22">
        <v>1.0069049999999999</v>
      </c>
      <c r="F27" s="29">
        <v>45.083070999999997</v>
      </c>
      <c r="G27" s="29">
        <v>45.042009999999998</v>
      </c>
      <c r="H27" s="29">
        <f t="shared" si="0"/>
        <v>4.1060999999999126E-2</v>
      </c>
      <c r="I27" s="29">
        <f t="shared" si="1"/>
        <v>4.0779418117895059</v>
      </c>
    </row>
    <row r="28" spans="1:9">
      <c r="A28" s="67"/>
      <c r="B28" s="34" t="s">
        <v>28</v>
      </c>
      <c r="C28" s="12" t="s">
        <v>29</v>
      </c>
      <c r="D28" s="65"/>
      <c r="E28" s="22">
        <v>1.008683</v>
      </c>
      <c r="F28" s="29">
        <v>45.257277000000002</v>
      </c>
      <c r="G28" s="29">
        <v>45.208613</v>
      </c>
      <c r="H28" s="29">
        <f t="shared" si="0"/>
        <v>4.8664000000002261E-2</v>
      </c>
      <c r="I28" s="29">
        <f t="shared" si="1"/>
        <v>4.8245087901751349</v>
      </c>
    </row>
    <row r="29" spans="1:9">
      <c r="A29" s="67"/>
      <c r="B29" s="34" t="s">
        <v>30</v>
      </c>
      <c r="C29" s="12" t="s">
        <v>31</v>
      </c>
      <c r="D29" s="65"/>
      <c r="E29" s="22">
        <v>1.269622</v>
      </c>
      <c r="F29" s="29">
        <v>45.225445999999998</v>
      </c>
      <c r="G29" s="29">
        <v>45.188766000000001</v>
      </c>
      <c r="H29" s="29">
        <f t="shared" si="0"/>
        <v>3.6679999999996937E-2</v>
      </c>
      <c r="I29" s="29">
        <f t="shared" si="1"/>
        <v>2.8890488665127836</v>
      </c>
    </row>
    <row r="30" spans="1:9">
      <c r="A30" s="67"/>
      <c r="B30" s="34" t="s">
        <v>32</v>
      </c>
      <c r="C30" s="12" t="s">
        <v>33</v>
      </c>
      <c r="D30" s="65"/>
      <c r="E30" s="22">
        <v>1.0321469999999999</v>
      </c>
      <c r="F30" s="29">
        <v>41.837355000000002</v>
      </c>
      <c r="G30" s="29">
        <v>41.807822000000002</v>
      </c>
      <c r="H30" s="29">
        <f t="shared" si="0"/>
        <v>2.9533000000000698E-2</v>
      </c>
      <c r="I30" s="29">
        <f t="shared" si="1"/>
        <v>2.8613172348513052</v>
      </c>
    </row>
    <row r="31" spans="1:9">
      <c r="A31" s="66" t="s">
        <v>144</v>
      </c>
      <c r="B31" s="35" t="s">
        <v>55</v>
      </c>
      <c r="C31" s="26" t="s">
        <v>116</v>
      </c>
      <c r="D31" s="65" t="s">
        <v>123</v>
      </c>
      <c r="E31" s="36">
        <f>39.07492-37.95632</f>
        <v>1.1186000000000007</v>
      </c>
      <c r="F31" s="38">
        <v>39.074919999999999</v>
      </c>
      <c r="G31" s="38">
        <v>39.024830000000001</v>
      </c>
      <c r="H31" s="38">
        <f t="shared" si="0"/>
        <v>5.0089999999997303E-2</v>
      </c>
      <c r="I31" s="38">
        <f t="shared" si="1"/>
        <v>4.4779188271050669</v>
      </c>
    </row>
    <row r="32" spans="1:9">
      <c r="A32" s="66"/>
      <c r="B32" s="35" t="s">
        <v>56</v>
      </c>
      <c r="C32" s="26" t="s">
        <v>116</v>
      </c>
      <c r="D32" s="65"/>
      <c r="E32" s="36">
        <f>42.14121-40.62328</f>
        <v>1.5179299999999998</v>
      </c>
      <c r="F32" s="38">
        <v>42.141210000000001</v>
      </c>
      <c r="G32" s="38">
        <v>42.093420000000002</v>
      </c>
      <c r="H32" s="38">
        <f t="shared" si="0"/>
        <v>4.7789999999999111E-2</v>
      </c>
      <c r="I32" s="38">
        <f t="shared" si="1"/>
        <v>3.1483665254655429</v>
      </c>
    </row>
    <row r="33" spans="1:9">
      <c r="A33" s="66"/>
      <c r="B33" s="35" t="s">
        <v>57</v>
      </c>
      <c r="C33" s="26" t="s">
        <v>116</v>
      </c>
      <c r="D33" s="65"/>
      <c r="E33" s="36">
        <f>42.48695-40.74737</f>
        <v>1.7395800000000037</v>
      </c>
      <c r="F33" s="38">
        <v>42.48695</v>
      </c>
      <c r="G33" s="38">
        <v>42.442920000000001</v>
      </c>
      <c r="H33" s="38">
        <f t="shared" si="0"/>
        <v>4.4029999999999347E-2</v>
      </c>
      <c r="I33" s="38">
        <f t="shared" si="1"/>
        <v>2.5310707182192975</v>
      </c>
    </row>
    <row r="34" spans="1:9">
      <c r="A34" s="66"/>
      <c r="B34" s="35" t="s">
        <v>58</v>
      </c>
      <c r="C34" s="26" t="s">
        <v>116</v>
      </c>
      <c r="D34" s="65"/>
      <c r="E34" s="36">
        <f>F34-37.95652</f>
        <v>1.0388799999999989</v>
      </c>
      <c r="F34" s="38">
        <v>38.995399999999997</v>
      </c>
      <c r="G34" s="38">
        <v>38.968290000000003</v>
      </c>
      <c r="H34" s="38">
        <f t="shared" si="0"/>
        <v>2.7109999999993306E-2</v>
      </c>
      <c r="I34" s="38">
        <f t="shared" si="1"/>
        <v>2.6095410442008062</v>
      </c>
    </row>
    <row r="35" spans="1:9">
      <c r="A35" s="66"/>
      <c r="B35" s="35" t="s">
        <v>59</v>
      </c>
      <c r="C35" s="26" t="s">
        <v>116</v>
      </c>
      <c r="D35" s="65"/>
      <c r="E35" s="36">
        <f>F35-40.62232</f>
        <v>1.1758899999999954</v>
      </c>
      <c r="F35" s="38">
        <v>41.798209999999997</v>
      </c>
      <c r="G35" s="38">
        <v>41.76032</v>
      </c>
      <c r="H35" s="38">
        <f t="shared" si="0"/>
        <v>3.7889999999997315E-2</v>
      </c>
      <c r="I35" s="38">
        <f t="shared" si="1"/>
        <v>3.2222401755264065</v>
      </c>
    </row>
    <row r="36" spans="1:9">
      <c r="A36" s="66"/>
      <c r="B36" s="35" t="s">
        <v>60</v>
      </c>
      <c r="C36" s="26" t="s">
        <v>116</v>
      </c>
      <c r="D36" s="65"/>
      <c r="E36" s="36">
        <f>41.75402-40.74627</f>
        <v>1.0077499999999944</v>
      </c>
      <c r="F36" s="38">
        <v>41.754019999999997</v>
      </c>
      <c r="G36" s="38">
        <v>41.725549999999998</v>
      </c>
      <c r="H36" s="38">
        <f t="shared" si="0"/>
        <v>2.8469999999998663E-2</v>
      </c>
      <c r="I36" s="38">
        <f t="shared" si="1"/>
        <v>2.8251054328949463</v>
      </c>
    </row>
    <row r="37" spans="1:9">
      <c r="A37" s="66" t="s">
        <v>145</v>
      </c>
      <c r="B37" s="4" t="s">
        <v>72</v>
      </c>
      <c r="C37" s="66" t="s">
        <v>98</v>
      </c>
      <c r="D37" s="79" t="s">
        <v>119</v>
      </c>
      <c r="E37" s="36">
        <v>1.3122910000000001</v>
      </c>
      <c r="F37" s="38">
        <v>41.776778999999998</v>
      </c>
      <c r="G37" s="38">
        <v>41.749279000000001</v>
      </c>
      <c r="H37" s="38">
        <f>F37-G37</f>
        <v>2.7499999999996305E-2</v>
      </c>
      <c r="I37" s="38">
        <v>2.1</v>
      </c>
    </row>
    <row r="38" spans="1:9">
      <c r="A38" s="66"/>
      <c r="B38" s="4" t="s">
        <v>73</v>
      </c>
      <c r="C38" s="66"/>
      <c r="D38" s="79"/>
      <c r="E38" s="36">
        <v>1.129127</v>
      </c>
      <c r="F38" s="38">
        <v>44.588543999999999</v>
      </c>
      <c r="G38" s="38">
        <v>44.56427</v>
      </c>
      <c r="H38" s="38">
        <f>F38-G38</f>
        <v>2.4273999999998352E-2</v>
      </c>
      <c r="I38" s="38">
        <v>2.1</v>
      </c>
    </row>
    <row r="39" spans="1:9">
      <c r="A39" s="66"/>
      <c r="B39" s="4" t="s">
        <v>74</v>
      </c>
      <c r="C39" s="66"/>
      <c r="D39" s="79"/>
      <c r="E39" s="36">
        <v>1.2853889999999999</v>
      </c>
      <c r="F39" s="38">
        <v>46.614730000000002</v>
      </c>
      <c r="G39" s="38">
        <v>46.588101000000002</v>
      </c>
      <c r="H39" s="38">
        <f>F39-G39</f>
        <v>2.6628999999999792E-2</v>
      </c>
      <c r="I39" s="38">
        <v>2.1</v>
      </c>
    </row>
    <row r="40" spans="1:9">
      <c r="A40" s="66"/>
      <c r="B40" s="4" t="s">
        <v>75</v>
      </c>
      <c r="C40" s="66"/>
      <c r="D40" s="79"/>
      <c r="E40" s="36">
        <v>1.1969209999999999</v>
      </c>
      <c r="F40" s="38">
        <v>45.273487000000003</v>
      </c>
      <c r="G40" s="38">
        <v>45.245882999999999</v>
      </c>
      <c r="H40" s="38">
        <f>F40-G40</f>
        <v>2.7604000000003737E-2</v>
      </c>
      <c r="I40" s="38">
        <v>2.2999999999999998</v>
      </c>
    </row>
    <row r="41" spans="1:9">
      <c r="A41" s="66"/>
      <c r="B41" s="4" t="s">
        <v>76</v>
      </c>
      <c r="C41" s="66"/>
      <c r="D41" s="79"/>
      <c r="E41" s="36">
        <v>1.2108399999999999</v>
      </c>
      <c r="F41" s="38">
        <v>44.503950000000003</v>
      </c>
      <c r="G41" s="38">
        <v>44.473444999999998</v>
      </c>
      <c r="H41" s="38">
        <f>F41-G41</f>
        <v>3.0505000000005111E-2</v>
      </c>
      <c r="I41" s="38">
        <v>2.5</v>
      </c>
    </row>
    <row r="42" spans="1:9">
      <c r="B42" s="4"/>
      <c r="C42" s="4"/>
      <c r="D42" s="4"/>
      <c r="E42" s="4"/>
      <c r="F42" s="4"/>
      <c r="G42" s="4"/>
      <c r="H42" s="4"/>
      <c r="I42" s="4"/>
    </row>
    <row r="43" spans="1:9">
      <c r="B43" s="4" t="s">
        <v>77</v>
      </c>
      <c r="C43" s="4"/>
      <c r="D43" s="4"/>
      <c r="E43" s="4"/>
      <c r="F43" s="4"/>
      <c r="G43" s="4"/>
      <c r="H43" s="4"/>
      <c r="I43" s="36">
        <f>STDEV(I37:I41)</f>
        <v>0.17888543819998309</v>
      </c>
    </row>
    <row r="44" spans="1:9">
      <c r="B44" s="4" t="s">
        <v>78</v>
      </c>
      <c r="C44" s="4"/>
      <c r="D44" s="4"/>
      <c r="E44" s="4"/>
      <c r="F44" s="4"/>
      <c r="G44" s="4"/>
      <c r="H44" s="4"/>
      <c r="I44" s="4">
        <f>AVERAGE(I37:I41)</f>
        <v>2.2200000000000002</v>
      </c>
    </row>
    <row r="45" spans="1:9">
      <c r="B45" s="4" t="s">
        <v>79</v>
      </c>
      <c r="C45" s="4"/>
      <c r="D45" s="4"/>
      <c r="E45" s="4"/>
      <c r="F45" s="4"/>
      <c r="G45" s="4"/>
      <c r="H45" s="4"/>
      <c r="I45" s="36">
        <f>2*(I43/I44)</f>
        <v>0.16115805243241718</v>
      </c>
    </row>
  </sheetData>
  <mergeCells count="13">
    <mergeCell ref="C37:C41"/>
    <mergeCell ref="A3:A13"/>
    <mergeCell ref="A14:A22"/>
    <mergeCell ref="A23:A24"/>
    <mergeCell ref="A25:A30"/>
    <mergeCell ref="A31:A36"/>
    <mergeCell ref="A37:A41"/>
    <mergeCell ref="D37:D41"/>
    <mergeCell ref="D3:D13"/>
    <mergeCell ref="D14:D22"/>
    <mergeCell ref="D23:D24"/>
    <mergeCell ref="D25:D30"/>
    <mergeCell ref="D31:D36"/>
  </mergeCells>
  <phoneticPr fontId="15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30A3F-CF70-D54B-82E7-6084907BF739}">
  <dimension ref="A1:CB35"/>
  <sheetViews>
    <sheetView workbookViewId="0"/>
  </sheetViews>
  <sheetFormatPr baseColWidth="10" defaultRowHeight="16"/>
  <cols>
    <col min="1" max="1" width="17" customWidth="1"/>
    <col min="3" max="3" width="13.1640625" customWidth="1"/>
    <col min="6" max="6" width="21.6640625" customWidth="1"/>
    <col min="8" max="8" width="22.1640625" customWidth="1"/>
  </cols>
  <sheetData>
    <row r="1" spans="1:80">
      <c r="A1" s="6" t="s">
        <v>300</v>
      </c>
      <c r="B1" s="3"/>
      <c r="C1" s="3"/>
      <c r="D1" s="3"/>
    </row>
    <row r="2" spans="1:80">
      <c r="A2" s="6" t="s">
        <v>299</v>
      </c>
      <c r="B2" s="3"/>
      <c r="C2" s="3"/>
      <c r="D2" s="3"/>
    </row>
    <row r="3" spans="1:80">
      <c r="A3" s="6"/>
      <c r="B3" s="3"/>
      <c r="C3" s="3"/>
      <c r="D3" s="3"/>
    </row>
    <row r="4" spans="1:80" s="50" customFormat="1" ht="18" customHeight="1">
      <c r="A4" s="44"/>
      <c r="B4" s="45"/>
      <c r="C4" s="46"/>
      <c r="D4" s="46"/>
      <c r="E4" s="46"/>
      <c r="F4" s="46"/>
      <c r="G4" s="46"/>
      <c r="H4" s="47"/>
      <c r="I4" s="48" t="s">
        <v>178</v>
      </c>
      <c r="J4" s="48" t="s">
        <v>179</v>
      </c>
      <c r="K4" s="48" t="s">
        <v>180</v>
      </c>
      <c r="L4" s="48" t="s">
        <v>181</v>
      </c>
      <c r="M4" s="48" t="s">
        <v>182</v>
      </c>
      <c r="N4" s="48" t="s">
        <v>183</v>
      </c>
      <c r="O4" s="48" t="s">
        <v>184</v>
      </c>
      <c r="P4" s="48" t="s">
        <v>185</v>
      </c>
      <c r="Q4" s="48" t="s">
        <v>186</v>
      </c>
      <c r="R4" s="49" t="s">
        <v>187</v>
      </c>
      <c r="S4" s="49" t="s">
        <v>188</v>
      </c>
      <c r="T4" s="49" t="s">
        <v>189</v>
      </c>
      <c r="U4" s="49" t="s">
        <v>190</v>
      </c>
      <c r="V4" s="49" t="s">
        <v>191</v>
      </c>
      <c r="W4" s="49" t="s">
        <v>192</v>
      </c>
      <c r="X4" s="49" t="s">
        <v>193</v>
      </c>
      <c r="Y4" s="49" t="s">
        <v>194</v>
      </c>
      <c r="Z4" s="49" t="s">
        <v>195</v>
      </c>
      <c r="AA4" s="49" t="s">
        <v>196</v>
      </c>
      <c r="AB4" s="49" t="s">
        <v>197</v>
      </c>
      <c r="AC4" s="49" t="s">
        <v>198</v>
      </c>
      <c r="AD4" s="49" t="s">
        <v>199</v>
      </c>
      <c r="AE4" s="49" t="s">
        <v>200</v>
      </c>
      <c r="AF4" s="49" t="s">
        <v>201</v>
      </c>
      <c r="AG4" s="49" t="s">
        <v>202</v>
      </c>
      <c r="AH4" s="49" t="s">
        <v>203</v>
      </c>
      <c r="AI4" s="49" t="s">
        <v>204</v>
      </c>
      <c r="AJ4" s="49" t="s">
        <v>205</v>
      </c>
      <c r="AK4" s="49" t="s">
        <v>206</v>
      </c>
      <c r="AL4" s="49" t="s">
        <v>207</v>
      </c>
      <c r="AM4" s="49" t="s">
        <v>208</v>
      </c>
      <c r="AN4" s="49" t="s">
        <v>209</v>
      </c>
      <c r="AO4" s="49" t="s">
        <v>210</v>
      </c>
      <c r="AP4" s="49" t="s">
        <v>211</v>
      </c>
      <c r="AQ4" s="49" t="s">
        <v>212</v>
      </c>
      <c r="AR4" s="49" t="s">
        <v>213</v>
      </c>
      <c r="AS4" s="49" t="s">
        <v>214</v>
      </c>
      <c r="AT4" s="49" t="s">
        <v>215</v>
      </c>
      <c r="AU4" s="49" t="s">
        <v>216</v>
      </c>
      <c r="AV4" s="49" t="s">
        <v>217</v>
      </c>
      <c r="AW4" s="49" t="s">
        <v>218</v>
      </c>
      <c r="AX4" s="49" t="s">
        <v>219</v>
      </c>
      <c r="AY4" s="49" t="s">
        <v>220</v>
      </c>
      <c r="AZ4" s="49" t="s">
        <v>221</v>
      </c>
      <c r="BA4" s="49" t="s">
        <v>222</v>
      </c>
      <c r="BB4" s="49" t="s">
        <v>223</v>
      </c>
      <c r="BC4" s="49" t="s">
        <v>224</v>
      </c>
      <c r="BD4" s="49" t="s">
        <v>225</v>
      </c>
      <c r="BE4" s="49" t="s">
        <v>226</v>
      </c>
      <c r="BF4" s="49" t="s">
        <v>227</v>
      </c>
      <c r="BG4" s="49" t="s">
        <v>228</v>
      </c>
      <c r="BH4" s="50" t="s">
        <v>229</v>
      </c>
      <c r="BI4" s="50" t="s">
        <v>230</v>
      </c>
      <c r="BJ4" s="50" t="s">
        <v>231</v>
      </c>
      <c r="BK4" s="50" t="s">
        <v>232</v>
      </c>
      <c r="BL4" s="50" t="s">
        <v>233</v>
      </c>
      <c r="BM4" s="50" t="s">
        <v>234</v>
      </c>
      <c r="BN4" s="50" t="s">
        <v>235</v>
      </c>
      <c r="BO4" s="50" t="s">
        <v>236</v>
      </c>
      <c r="BP4" s="50" t="s">
        <v>237</v>
      </c>
      <c r="BQ4" s="50" t="s">
        <v>238</v>
      </c>
      <c r="BR4" s="50" t="s">
        <v>239</v>
      </c>
      <c r="BS4" s="50" t="s">
        <v>240</v>
      </c>
      <c r="BT4" s="50" t="s">
        <v>241</v>
      </c>
      <c r="BU4" s="50" t="s">
        <v>242</v>
      </c>
      <c r="BV4" s="50" t="s">
        <v>243</v>
      </c>
      <c r="BW4" s="50" t="s">
        <v>244</v>
      </c>
      <c r="BX4" s="50" t="s">
        <v>245</v>
      </c>
      <c r="BY4" s="50" t="s">
        <v>246</v>
      </c>
      <c r="BZ4" s="50" t="s">
        <v>247</v>
      </c>
    </row>
    <row r="5" spans="1:80" s="50" customFormat="1" ht="18" customHeight="1">
      <c r="A5" s="51"/>
      <c r="B5" s="52"/>
      <c r="C5" s="43"/>
      <c r="D5" s="43"/>
      <c r="E5" s="43"/>
      <c r="F5" s="43"/>
      <c r="G5" s="43"/>
      <c r="H5" s="53"/>
      <c r="I5" s="54" t="s">
        <v>248</v>
      </c>
      <c r="J5" s="54" t="s">
        <v>248</v>
      </c>
      <c r="K5" s="54" t="s">
        <v>248</v>
      </c>
      <c r="L5" s="54" t="s">
        <v>248</v>
      </c>
      <c r="M5" s="54" t="s">
        <v>248</v>
      </c>
      <c r="N5" s="54" t="s">
        <v>248</v>
      </c>
      <c r="O5" s="54" t="s">
        <v>248</v>
      </c>
      <c r="P5" s="54" t="s">
        <v>248</v>
      </c>
      <c r="Q5" s="54" t="s">
        <v>248</v>
      </c>
      <c r="R5" s="54" t="s">
        <v>249</v>
      </c>
      <c r="S5" s="54" t="s">
        <v>249</v>
      </c>
      <c r="T5" s="54" t="s">
        <v>249</v>
      </c>
      <c r="U5" s="54" t="s">
        <v>249</v>
      </c>
      <c r="V5" s="54" t="s">
        <v>249</v>
      </c>
      <c r="W5" s="54" t="s">
        <v>249</v>
      </c>
      <c r="X5" s="54" t="s">
        <v>249</v>
      </c>
      <c r="Y5" s="54" t="s">
        <v>249</v>
      </c>
      <c r="Z5" s="54" t="s">
        <v>249</v>
      </c>
      <c r="AA5" s="54" t="s">
        <v>249</v>
      </c>
      <c r="AB5" s="54" t="s">
        <v>249</v>
      </c>
      <c r="AC5" s="54" t="s">
        <v>249</v>
      </c>
      <c r="AD5" s="54" t="s">
        <v>249</v>
      </c>
      <c r="AE5" s="54" t="s">
        <v>249</v>
      </c>
      <c r="AF5" s="54" t="s">
        <v>249</v>
      </c>
      <c r="AG5" s="54" t="s">
        <v>249</v>
      </c>
      <c r="AH5" s="54" t="s">
        <v>249</v>
      </c>
      <c r="AI5" s="54" t="s">
        <v>249</v>
      </c>
      <c r="AJ5" s="54" t="s">
        <v>249</v>
      </c>
      <c r="AK5" s="54" t="s">
        <v>249</v>
      </c>
      <c r="AL5" s="54" t="s">
        <v>249</v>
      </c>
      <c r="AM5" s="54" t="s">
        <v>249</v>
      </c>
      <c r="AN5" s="54" t="s">
        <v>249</v>
      </c>
      <c r="AO5" s="54" t="s">
        <v>249</v>
      </c>
      <c r="AP5" s="54" t="s">
        <v>249</v>
      </c>
      <c r="AQ5" s="54" t="s">
        <v>249</v>
      </c>
      <c r="AR5" s="54" t="s">
        <v>249</v>
      </c>
      <c r="AS5" s="54" t="s">
        <v>249</v>
      </c>
      <c r="AT5" s="54" t="s">
        <v>249</v>
      </c>
      <c r="AU5" s="54" t="s">
        <v>249</v>
      </c>
      <c r="AV5" s="54" t="s">
        <v>249</v>
      </c>
      <c r="AW5" s="54" t="s">
        <v>249</v>
      </c>
      <c r="AX5" s="54" t="s">
        <v>249</v>
      </c>
      <c r="AY5" s="54" t="s">
        <v>249</v>
      </c>
      <c r="AZ5" s="54" t="s">
        <v>249</v>
      </c>
      <c r="BA5" s="54" t="s">
        <v>249</v>
      </c>
      <c r="BB5" s="54" t="s">
        <v>249</v>
      </c>
      <c r="BC5" s="54" t="s">
        <v>249</v>
      </c>
      <c r="BD5" s="54" t="s">
        <v>249</v>
      </c>
      <c r="BE5" s="54" t="s">
        <v>249</v>
      </c>
      <c r="BF5" s="54" t="s">
        <v>249</v>
      </c>
      <c r="BG5" s="54" t="s">
        <v>249</v>
      </c>
      <c r="BH5" s="50" t="s">
        <v>250</v>
      </c>
      <c r="BI5" s="50" t="s">
        <v>250</v>
      </c>
      <c r="BJ5" s="50" t="s">
        <v>250</v>
      </c>
      <c r="BK5" s="50" t="s">
        <v>250</v>
      </c>
      <c r="BL5" s="50" t="s">
        <v>250</v>
      </c>
      <c r="BM5" s="50" t="s">
        <v>250</v>
      </c>
      <c r="BN5" s="50" t="s">
        <v>251</v>
      </c>
      <c r="BO5" s="50" t="s">
        <v>251</v>
      </c>
      <c r="BP5" s="50" t="s">
        <v>251</v>
      </c>
      <c r="BQ5" s="50" t="s">
        <v>251</v>
      </c>
      <c r="BR5" s="50" t="s">
        <v>251</v>
      </c>
      <c r="BS5" s="50" t="s">
        <v>251</v>
      </c>
      <c r="BT5" s="50" t="s">
        <v>251</v>
      </c>
      <c r="BU5" s="50" t="s">
        <v>251</v>
      </c>
      <c r="BV5" s="50" t="s">
        <v>251</v>
      </c>
      <c r="BW5" s="50" t="s">
        <v>251</v>
      </c>
      <c r="BX5" s="50" t="s">
        <v>251</v>
      </c>
      <c r="BY5" s="50" t="s">
        <v>251</v>
      </c>
      <c r="BZ5" s="50" t="s">
        <v>251</v>
      </c>
    </row>
    <row r="6" spans="1:80" s="50" customFormat="1" ht="48" customHeight="1">
      <c r="A6" s="55" t="s">
        <v>252</v>
      </c>
      <c r="B6" s="56" t="s">
        <v>253</v>
      </c>
      <c r="C6" s="55" t="s">
        <v>254</v>
      </c>
      <c r="D6" s="56" t="s">
        <v>255</v>
      </c>
      <c r="E6" s="56" t="s">
        <v>256</v>
      </c>
      <c r="F6" s="56" t="s">
        <v>257</v>
      </c>
      <c r="G6" s="56" t="s">
        <v>258</v>
      </c>
      <c r="H6" s="56" t="s">
        <v>259</v>
      </c>
    </row>
    <row r="7" spans="1:80" s="54" customFormat="1" ht="73" customHeight="1">
      <c r="A7" s="57" t="s">
        <v>260</v>
      </c>
      <c r="B7" s="57" t="s">
        <v>261</v>
      </c>
      <c r="C7" s="57" t="s">
        <v>262</v>
      </c>
      <c r="D7" s="57" t="s">
        <v>263</v>
      </c>
      <c r="E7" s="57" t="s">
        <v>264</v>
      </c>
      <c r="F7" s="57" t="s">
        <v>265</v>
      </c>
      <c r="G7" s="57" t="s">
        <v>266</v>
      </c>
      <c r="H7" s="57" t="s">
        <v>267</v>
      </c>
      <c r="BV7" s="58"/>
      <c r="BW7" s="58"/>
      <c r="BX7" s="58"/>
      <c r="BY7" s="58"/>
      <c r="BZ7" s="58"/>
      <c r="CB7" s="50"/>
    </row>
    <row r="8" spans="1:80" s="50" customFormat="1" ht="13">
      <c r="A8" s="48" t="s">
        <v>2</v>
      </c>
      <c r="B8" s="48" t="s">
        <v>268</v>
      </c>
      <c r="C8" s="50" t="s">
        <v>269</v>
      </c>
      <c r="E8" s="50" t="s">
        <v>270</v>
      </c>
      <c r="F8" s="50" t="s">
        <v>271</v>
      </c>
      <c r="G8" s="50" t="s">
        <v>272</v>
      </c>
      <c r="I8" s="59">
        <v>25.11</v>
      </c>
      <c r="J8" s="59">
        <v>5.3</v>
      </c>
      <c r="K8" s="59">
        <v>13.35</v>
      </c>
      <c r="L8" s="59">
        <v>3.26</v>
      </c>
      <c r="M8" s="59">
        <v>4.3</v>
      </c>
      <c r="N8" s="60">
        <v>0.31</v>
      </c>
      <c r="O8" s="59">
        <v>6.4</v>
      </c>
      <c r="P8" s="60">
        <v>0.42</v>
      </c>
      <c r="Q8" s="60">
        <v>0.9</v>
      </c>
      <c r="R8" s="59">
        <v>69.135900440100301</v>
      </c>
      <c r="S8" s="59">
        <v>1.7028339074870256</v>
      </c>
      <c r="T8" s="59">
        <v>28.770174813765912</v>
      </c>
      <c r="U8" s="61">
        <v>203.09182242355118</v>
      </c>
      <c r="V8" s="61">
        <v>104.53456942088539</v>
      </c>
      <c r="W8" s="61">
        <v>40.536622656051804</v>
      </c>
      <c r="X8" s="61">
        <v>67.15055496980446</v>
      </c>
      <c r="Y8" s="61">
        <v>224.36584912620955</v>
      </c>
      <c r="Z8" s="61">
        <v>211.2099528498803</v>
      </c>
      <c r="AA8" s="59">
        <v>6.0616353339718874</v>
      </c>
      <c r="AB8" s="59">
        <v>66.029790284730993</v>
      </c>
      <c r="AC8" s="59">
        <v>72.562759796065308</v>
      </c>
      <c r="AD8" s="61">
        <v>273.54280875390901</v>
      </c>
      <c r="AE8" s="59">
        <v>28.881354814064878</v>
      </c>
      <c r="AF8" s="59">
        <v>89.177938211077318</v>
      </c>
      <c r="AG8" s="59">
        <v>9.4960482451231414</v>
      </c>
      <c r="AH8" s="59">
        <v>5.9806948983873403</v>
      </c>
      <c r="AI8" s="60">
        <v>0.1059943840534994</v>
      </c>
      <c r="AJ8" s="60">
        <v>0.13195640819210055</v>
      </c>
      <c r="AK8" s="59">
        <v>6.2322911875702776</v>
      </c>
      <c r="AL8" s="60">
        <v>1.8736963357838958</v>
      </c>
      <c r="AM8" s="59">
        <v>6.7548334249022028</v>
      </c>
      <c r="AN8" s="61">
        <v>810.93251868890036</v>
      </c>
      <c r="AO8" s="59">
        <v>17.393154073757781</v>
      </c>
      <c r="AP8" s="59">
        <v>40.34611570914042</v>
      </c>
      <c r="AQ8" s="59">
        <v>5.1212045970681253</v>
      </c>
      <c r="AR8" s="59">
        <v>22.279432415455766</v>
      </c>
      <c r="AS8" s="59">
        <v>5.1812868312574754</v>
      </c>
      <c r="AT8" s="59">
        <v>1.3597679110182641</v>
      </c>
      <c r="AU8" s="59">
        <v>0.81401594376764397</v>
      </c>
      <c r="AV8" s="59">
        <v>5.1120330186794822</v>
      </c>
      <c r="AW8" s="59">
        <v>5.2425478825201219</v>
      </c>
      <c r="AX8" s="59">
        <v>1.0718462017312338</v>
      </c>
      <c r="AY8" s="59">
        <v>3.1995948100786524</v>
      </c>
      <c r="AZ8" s="59">
        <v>0.47500000167389411</v>
      </c>
      <c r="BA8" s="59">
        <v>3.3486132772792763</v>
      </c>
      <c r="BB8" s="59">
        <v>0.47966891613665469</v>
      </c>
      <c r="BC8" s="59">
        <v>2.4973868533415744</v>
      </c>
      <c r="BD8" s="59">
        <v>0.62580204230441328</v>
      </c>
      <c r="BE8" s="59">
        <v>26.750640251090072</v>
      </c>
      <c r="BF8" s="59">
        <v>5.185366794398349</v>
      </c>
      <c r="BG8" s="59">
        <v>2.3164302449180751</v>
      </c>
      <c r="BH8" s="62">
        <v>10.9</v>
      </c>
      <c r="BI8" s="63">
        <v>0.01</v>
      </c>
      <c r="BJ8" s="62">
        <v>3.2469999999999999</v>
      </c>
      <c r="BK8" s="63">
        <v>0.18</v>
      </c>
      <c r="BL8" s="62">
        <v>6.3319999999999999</v>
      </c>
      <c r="BM8" s="62">
        <v>1.123</v>
      </c>
      <c r="BN8" s="63">
        <v>0.09</v>
      </c>
      <c r="BO8" s="62">
        <v>29.81</v>
      </c>
      <c r="BP8" s="62">
        <v>1.65</v>
      </c>
      <c r="BQ8" s="62">
        <v>58.13</v>
      </c>
      <c r="BR8" s="62">
        <v>10.31</v>
      </c>
    </row>
    <row r="9" spans="1:80" s="50" customFormat="1" ht="13">
      <c r="A9" s="48" t="s">
        <v>3</v>
      </c>
      <c r="B9" s="48" t="s">
        <v>273</v>
      </c>
      <c r="C9" s="50" t="s">
        <v>269</v>
      </c>
      <c r="E9" s="50" t="s">
        <v>270</v>
      </c>
      <c r="F9" s="50" t="s">
        <v>271</v>
      </c>
      <c r="G9" s="50" t="s">
        <v>272</v>
      </c>
      <c r="I9" s="59">
        <v>20.93</v>
      </c>
      <c r="J9" s="59">
        <v>3.34</v>
      </c>
      <c r="K9" s="59">
        <v>10.25</v>
      </c>
      <c r="L9" s="59">
        <v>3.26</v>
      </c>
      <c r="M9" s="59">
        <v>3.4</v>
      </c>
      <c r="N9" s="60">
        <v>0.21</v>
      </c>
      <c r="O9" s="59">
        <v>4.5</v>
      </c>
      <c r="P9" s="60">
        <v>0.42</v>
      </c>
      <c r="Q9" s="60">
        <v>0.76</v>
      </c>
      <c r="R9" s="59">
        <v>71.336458445145041</v>
      </c>
      <c r="S9" s="59">
        <v>1.7259237429045649</v>
      </c>
      <c r="T9" s="59">
        <v>23.585216252107479</v>
      </c>
      <c r="U9" s="61">
        <v>186.14570034643666</v>
      </c>
      <c r="V9" s="61">
        <v>84.99723009417221</v>
      </c>
      <c r="W9" s="61">
        <v>32.869889610761923</v>
      </c>
      <c r="X9" s="61">
        <v>67.672567752680081</v>
      </c>
      <c r="Y9" s="61">
        <v>432.93385032938113</v>
      </c>
      <c r="Z9" s="61">
        <v>248.57131452196361</v>
      </c>
      <c r="AA9" s="59">
        <v>5.102057143955685</v>
      </c>
      <c r="AB9" s="59">
        <v>57.557610375070944</v>
      </c>
      <c r="AC9" s="59">
        <v>80.310699649372665</v>
      </c>
      <c r="AD9" s="61">
        <v>177.17424929238629</v>
      </c>
      <c r="AE9" s="59">
        <v>22.284771287977037</v>
      </c>
      <c r="AF9" s="59">
        <v>75.3578273625984</v>
      </c>
      <c r="AG9" s="59">
        <v>8.0641673927511679</v>
      </c>
      <c r="AH9" s="59">
        <v>3.2389294768693508</v>
      </c>
      <c r="AI9" s="60">
        <v>0.10576850422501656</v>
      </c>
      <c r="AJ9" s="60">
        <v>0.18533424764698028</v>
      </c>
      <c r="AK9" s="59">
        <v>5.9153977655514929</v>
      </c>
      <c r="AL9" s="60">
        <v>1.8046269464232756</v>
      </c>
      <c r="AM9" s="59">
        <v>7.6126106035336329</v>
      </c>
      <c r="AN9" s="61">
        <v>913.32096665311826</v>
      </c>
      <c r="AO9" s="59">
        <v>14.767642928777185</v>
      </c>
      <c r="AP9" s="59">
        <v>33.013803163977606</v>
      </c>
      <c r="AQ9" s="59">
        <v>3.993063633555086</v>
      </c>
      <c r="AR9" s="59">
        <v>17.099972726349485</v>
      </c>
      <c r="AS9" s="59">
        <v>3.9948824427937373</v>
      </c>
      <c r="AT9" s="59">
        <v>1.134049550726496</v>
      </c>
      <c r="AU9" s="59">
        <v>0.62885164409428873</v>
      </c>
      <c r="AV9" s="59">
        <v>3.9842155326245114</v>
      </c>
      <c r="AW9" s="59">
        <v>4.0076886901555868</v>
      </c>
      <c r="AX9" s="59">
        <v>0.8188617988644542</v>
      </c>
      <c r="AY9" s="59">
        <v>2.4287021689505579</v>
      </c>
      <c r="AZ9" s="59">
        <v>0.36296113411786413</v>
      </c>
      <c r="BA9" s="59">
        <v>2.5716417143321086</v>
      </c>
      <c r="BB9" s="59">
        <v>0.37369260482578015</v>
      </c>
      <c r="BC9" s="59">
        <v>2.1038474005203542</v>
      </c>
      <c r="BD9" s="59">
        <v>0.48313644152038004</v>
      </c>
      <c r="BE9" s="59">
        <v>28.819790333188759</v>
      </c>
      <c r="BF9" s="59">
        <v>5.057984997177301</v>
      </c>
      <c r="BG9" s="59">
        <v>2.9436697326160557</v>
      </c>
      <c r="BH9" s="62">
        <v>11</v>
      </c>
      <c r="BI9" s="63">
        <v>4.0000000000000001E-3</v>
      </c>
      <c r="BJ9" s="62">
        <v>2.87</v>
      </c>
      <c r="BK9" s="63">
        <v>0.18</v>
      </c>
      <c r="BL9" s="62">
        <v>6.8410000000000002</v>
      </c>
      <c r="BM9" s="62">
        <v>1.075</v>
      </c>
      <c r="BN9" s="63">
        <v>0.04</v>
      </c>
      <c r="BO9" s="62">
        <v>26.16</v>
      </c>
      <c r="BP9" s="62">
        <v>1.64</v>
      </c>
      <c r="BQ9" s="62">
        <v>62.36</v>
      </c>
      <c r="BR9" s="62">
        <v>9.8000000000000007</v>
      </c>
    </row>
    <row r="10" spans="1:80" s="50" customFormat="1" ht="13">
      <c r="A10" s="48" t="s">
        <v>4</v>
      </c>
      <c r="B10" s="48" t="s">
        <v>274</v>
      </c>
      <c r="C10" s="50" t="s">
        <v>269</v>
      </c>
      <c r="E10" s="50" t="s">
        <v>270</v>
      </c>
      <c r="F10" s="50" t="s">
        <v>271</v>
      </c>
      <c r="G10" s="50" t="s">
        <v>272</v>
      </c>
      <c r="I10" s="59">
        <v>26.78</v>
      </c>
      <c r="J10" s="59">
        <v>2.31</v>
      </c>
      <c r="K10" s="59">
        <v>14.08</v>
      </c>
      <c r="L10" s="59">
        <v>6.94</v>
      </c>
      <c r="M10" s="59">
        <v>5.0199999999999996</v>
      </c>
      <c r="N10" s="60">
        <v>0.28000000000000003</v>
      </c>
      <c r="O10" s="59">
        <v>4.82</v>
      </c>
      <c r="P10" s="60">
        <v>0.46</v>
      </c>
      <c r="Q10" s="60">
        <v>1.18</v>
      </c>
      <c r="R10" s="59">
        <v>97.590360349836288</v>
      </c>
      <c r="S10" s="59">
        <v>2.7875311762849897</v>
      </c>
      <c r="T10" s="59">
        <v>30.339939627253127</v>
      </c>
      <c r="U10" s="61">
        <v>307.38806911467555</v>
      </c>
      <c r="V10" s="61">
        <v>231.17095616772355</v>
      </c>
      <c r="W10" s="61">
        <v>50.0455757485418</v>
      </c>
      <c r="X10" s="61">
        <v>114.67294540277122</v>
      </c>
      <c r="Y10" s="61">
        <v>208.0933396153554</v>
      </c>
      <c r="Z10" s="61">
        <v>268.70163117193482</v>
      </c>
      <c r="AA10" s="59">
        <v>6.3353025315686766</v>
      </c>
      <c r="AB10" s="59">
        <v>91.336517174828657</v>
      </c>
      <c r="AC10" s="59">
        <v>104.30881693574989</v>
      </c>
      <c r="AD10" s="61">
        <v>130.10074552740937</v>
      </c>
      <c r="AE10" s="59">
        <v>24.556417432975206</v>
      </c>
      <c r="AF10" s="59">
        <v>168.7861710453079</v>
      </c>
      <c r="AG10" s="59">
        <v>12.622026441642163</v>
      </c>
      <c r="AH10" s="59">
        <v>4.2604239648277025</v>
      </c>
      <c r="AI10" s="60">
        <v>0.18274887264723136</v>
      </c>
      <c r="AJ10" s="60">
        <v>0.1778739434138901</v>
      </c>
      <c r="AK10" s="59">
        <v>9.8860406735496564</v>
      </c>
      <c r="AL10" s="60">
        <v>5.0158578845579012</v>
      </c>
      <c r="AM10" s="59">
        <v>10.804048015897941</v>
      </c>
      <c r="AN10" s="61">
        <v>1653.7065459139019</v>
      </c>
      <c r="AO10" s="59">
        <v>17.30949428281469</v>
      </c>
      <c r="AP10" s="59">
        <v>41.131730967391199</v>
      </c>
      <c r="AQ10" s="59">
        <v>4.95666671331914</v>
      </c>
      <c r="AR10" s="59">
        <v>20.514508584433443</v>
      </c>
      <c r="AS10" s="59">
        <v>4.471391499705704</v>
      </c>
      <c r="AT10" s="59">
        <v>1.4256890265781101</v>
      </c>
      <c r="AU10" s="59">
        <v>0.71234657939544777</v>
      </c>
      <c r="AV10" s="59">
        <v>4.3344424163699076</v>
      </c>
      <c r="AW10" s="59">
        <v>4.755774679675393</v>
      </c>
      <c r="AX10" s="59">
        <v>1.0091722574459183</v>
      </c>
      <c r="AY10" s="59">
        <v>3.1139829871790314</v>
      </c>
      <c r="AZ10" s="59">
        <v>0.47756451535653854</v>
      </c>
      <c r="BA10" s="59">
        <v>3.4066138140722404</v>
      </c>
      <c r="BB10" s="59">
        <v>0.49582050554889012</v>
      </c>
      <c r="BC10" s="59">
        <v>4.5745339039795079</v>
      </c>
      <c r="BD10" s="59">
        <v>0.84346592278555976</v>
      </c>
      <c r="BE10" s="59">
        <v>47.403461987494609</v>
      </c>
      <c r="BF10" s="59">
        <v>10.040327428693216</v>
      </c>
      <c r="BG10" s="59">
        <v>4.3437680233711387</v>
      </c>
      <c r="BH10" s="62">
        <v>11.5</v>
      </c>
      <c r="BI10" s="63">
        <v>3.0000000000000001E-3</v>
      </c>
      <c r="BJ10" s="62">
        <v>2.0110000000000001</v>
      </c>
      <c r="BK10" s="63">
        <v>0.14099999999999999</v>
      </c>
      <c r="BL10" s="62">
        <v>8.2279999999999998</v>
      </c>
      <c r="BM10" s="62">
        <v>1.1000000000000001</v>
      </c>
      <c r="BN10" s="63">
        <v>0.03</v>
      </c>
      <c r="BO10" s="62">
        <v>17.510000000000002</v>
      </c>
      <c r="BP10" s="62">
        <v>1.23</v>
      </c>
      <c r="BQ10" s="62">
        <v>71.650000000000006</v>
      </c>
      <c r="BR10" s="62">
        <v>9.58</v>
      </c>
    </row>
    <row r="11" spans="1:80" s="50" customFormat="1" ht="13">
      <c r="A11" s="48" t="s">
        <v>5</v>
      </c>
      <c r="B11" s="48" t="s">
        <v>275</v>
      </c>
      <c r="C11" s="50" t="s">
        <v>269</v>
      </c>
      <c r="E11" s="50" t="s">
        <v>270</v>
      </c>
      <c r="F11" s="50" t="s">
        <v>271</v>
      </c>
      <c r="G11" s="50" t="s">
        <v>272</v>
      </c>
      <c r="I11" s="59">
        <v>21.41</v>
      </c>
      <c r="J11" s="59">
        <v>3.07</v>
      </c>
      <c r="K11" s="59">
        <v>10.46</v>
      </c>
      <c r="L11" s="59">
        <v>4.32</v>
      </c>
      <c r="M11" s="59">
        <v>4.29</v>
      </c>
      <c r="N11" s="60">
        <v>0.16</v>
      </c>
      <c r="O11" s="59">
        <v>4.1399999999999997</v>
      </c>
      <c r="P11" s="60">
        <v>0.3</v>
      </c>
      <c r="Q11" s="60">
        <v>0.83</v>
      </c>
      <c r="R11" s="59">
        <v>69.16141893226596</v>
      </c>
      <c r="S11" s="59">
        <v>1.8619832603322439</v>
      </c>
      <c r="T11" s="59">
        <v>19.536218447260918</v>
      </c>
      <c r="U11" s="61">
        <v>192.21509378934721</v>
      </c>
      <c r="V11" s="61">
        <v>103.03692805350521</v>
      </c>
      <c r="W11" s="61">
        <v>33.803882552884723</v>
      </c>
      <c r="X11" s="61">
        <v>71.715716833109695</v>
      </c>
      <c r="Y11" s="61">
        <v>156.27597922511748</v>
      </c>
      <c r="Z11" s="61">
        <v>194.26008366232776</v>
      </c>
      <c r="AA11" s="59">
        <v>4.7399357466253926</v>
      </c>
      <c r="AB11" s="59">
        <v>38.105797361208126</v>
      </c>
      <c r="AC11" s="59">
        <v>92.239807705658265</v>
      </c>
      <c r="AD11" s="61">
        <v>125.21017134185288</v>
      </c>
      <c r="AE11" s="59">
        <v>17.578239460817862</v>
      </c>
      <c r="AF11" s="59">
        <v>61.042013036693199</v>
      </c>
      <c r="AG11" s="59">
        <v>7.7429755292638847</v>
      </c>
      <c r="AH11" s="59">
        <v>1.4392097390305523</v>
      </c>
      <c r="AI11" s="60">
        <v>8.2100907137658122E-2</v>
      </c>
      <c r="AJ11" s="60">
        <v>0.11184744023458165</v>
      </c>
      <c r="AK11" s="59">
        <v>2.7326221285969385</v>
      </c>
      <c r="AL11" s="60">
        <v>1.2878911667362218</v>
      </c>
      <c r="AM11" s="59">
        <v>6.2541097470518441</v>
      </c>
      <c r="AN11" s="61">
        <v>1175.8715571458122</v>
      </c>
      <c r="AO11" s="59">
        <v>14.202130869243209</v>
      </c>
      <c r="AP11" s="59">
        <v>30.105515049066021</v>
      </c>
      <c r="AQ11" s="59">
        <v>3.5669334480729828</v>
      </c>
      <c r="AR11" s="59">
        <v>14.642554952764982</v>
      </c>
      <c r="AS11" s="59">
        <v>3.2137098181961741</v>
      </c>
      <c r="AT11" s="59">
        <v>0.96331128140472122</v>
      </c>
      <c r="AU11" s="59">
        <v>0.49986793794870726</v>
      </c>
      <c r="AV11" s="59">
        <v>3.1286713490171221</v>
      </c>
      <c r="AW11" s="59">
        <v>3.2248060305864059</v>
      </c>
      <c r="AX11" s="59">
        <v>0.66137083218433756</v>
      </c>
      <c r="AY11" s="59">
        <v>1.9695815656576441</v>
      </c>
      <c r="AZ11" s="59">
        <v>0.28849288073799262</v>
      </c>
      <c r="BA11" s="59">
        <v>1.9870348235368473</v>
      </c>
      <c r="BB11" s="59">
        <v>0.2723507546245546</v>
      </c>
      <c r="BC11" s="59">
        <v>1.7497539077748157</v>
      </c>
      <c r="BD11" s="59">
        <v>0.54282785829683544</v>
      </c>
      <c r="BE11" s="59">
        <v>30.246610958437632</v>
      </c>
      <c r="BF11" s="59">
        <v>5.7921326590499014</v>
      </c>
      <c r="BG11" s="59">
        <v>1.9148174610158346</v>
      </c>
      <c r="BH11" s="62">
        <v>11.5</v>
      </c>
      <c r="BI11" s="63">
        <v>7.0000000000000001E-3</v>
      </c>
      <c r="BJ11" s="62">
        <v>1.7929999999999999</v>
      </c>
      <c r="BK11" s="63">
        <v>0.114</v>
      </c>
      <c r="BL11" s="62">
        <v>8.1760000000000002</v>
      </c>
      <c r="BM11" s="62">
        <v>1.367</v>
      </c>
      <c r="BN11" s="63">
        <v>0.06</v>
      </c>
      <c r="BO11" s="62">
        <v>15.65</v>
      </c>
      <c r="BP11" s="62">
        <v>0.99</v>
      </c>
      <c r="BQ11" s="62">
        <v>71.37</v>
      </c>
      <c r="BR11" s="62">
        <v>11.93</v>
      </c>
    </row>
    <row r="12" spans="1:80" s="50" customFormat="1" ht="13">
      <c r="A12" s="48" t="s">
        <v>6</v>
      </c>
      <c r="B12" s="48" t="s">
        <v>276</v>
      </c>
      <c r="C12" s="50" t="s">
        <v>269</v>
      </c>
      <c r="E12" s="50" t="s">
        <v>270</v>
      </c>
      <c r="F12" s="50" t="s">
        <v>271</v>
      </c>
      <c r="G12" s="50" t="s">
        <v>272</v>
      </c>
      <c r="I12" s="59">
        <v>25.18</v>
      </c>
      <c r="J12" s="59">
        <v>3.99</v>
      </c>
      <c r="K12" s="59">
        <v>13.31</v>
      </c>
      <c r="L12" s="59">
        <v>4.96</v>
      </c>
      <c r="M12" s="59">
        <v>5.5</v>
      </c>
      <c r="N12" s="60">
        <v>0.24</v>
      </c>
      <c r="O12" s="59">
        <v>4.72</v>
      </c>
      <c r="P12" s="60">
        <v>0.27</v>
      </c>
      <c r="Q12" s="60">
        <v>1.02</v>
      </c>
      <c r="R12" s="59">
        <v>82.278214041438872</v>
      </c>
      <c r="S12" s="59">
        <v>2.0633490335967535</v>
      </c>
      <c r="T12" s="59">
        <v>24.660532826222735</v>
      </c>
      <c r="U12" s="61">
        <v>230.32109849284171</v>
      </c>
      <c r="V12" s="61">
        <v>134.74975664474783</v>
      </c>
      <c r="W12" s="61">
        <v>55.413696174632598</v>
      </c>
      <c r="X12" s="61">
        <v>89.438527452013261</v>
      </c>
      <c r="Y12" s="61">
        <v>99.748496614670842</v>
      </c>
      <c r="Z12" s="61">
        <v>200.86227584034754</v>
      </c>
      <c r="AA12" s="59">
        <v>5.8969027044821347</v>
      </c>
      <c r="AB12" s="59">
        <v>73.256222533224616</v>
      </c>
      <c r="AC12" s="59">
        <v>106.49375387680873</v>
      </c>
      <c r="AD12" s="61">
        <v>133.85361124959235</v>
      </c>
      <c r="AE12" s="59">
        <v>23.185808045847498</v>
      </c>
      <c r="AF12" s="59">
        <v>95.193046358495948</v>
      </c>
      <c r="AG12" s="59">
        <v>9.0732026236418193</v>
      </c>
      <c r="AH12" s="59">
        <v>1.7170162013309807</v>
      </c>
      <c r="AI12" s="60">
        <v>0.12401563687640992</v>
      </c>
      <c r="AJ12" s="60">
        <v>0.11002602877334169</v>
      </c>
      <c r="AK12" s="59">
        <v>4.4736932494217267</v>
      </c>
      <c r="AL12" s="60">
        <v>1.4929655496055696</v>
      </c>
      <c r="AM12" s="59">
        <v>6.9306048080330642</v>
      </c>
      <c r="AN12" s="61">
        <v>1175.7245752739791</v>
      </c>
      <c r="AO12" s="59">
        <v>17.383401084758823</v>
      </c>
      <c r="AP12" s="59">
        <v>38.923591635782493</v>
      </c>
      <c r="AQ12" s="59">
        <v>4.3666208566298712</v>
      </c>
      <c r="AR12" s="59">
        <v>17.899220549379368</v>
      </c>
      <c r="AS12" s="59">
        <v>3.9327001273151483</v>
      </c>
      <c r="AT12" s="59">
        <v>1.125597713337986</v>
      </c>
      <c r="AU12" s="59">
        <v>0.63326718628343037</v>
      </c>
      <c r="AV12" s="59">
        <v>3.9228506836628299</v>
      </c>
      <c r="AW12" s="59">
        <v>4.1765369697706598</v>
      </c>
      <c r="AX12" s="59">
        <v>0.86729837185125846</v>
      </c>
      <c r="AY12" s="59">
        <v>2.6235928375230855</v>
      </c>
      <c r="AZ12" s="59">
        <v>0.39058353740870794</v>
      </c>
      <c r="BA12" s="59">
        <v>2.7225987536813765</v>
      </c>
      <c r="BB12" s="59">
        <v>0.3825365466133967</v>
      </c>
      <c r="BC12" s="59">
        <v>2.6770372861219549</v>
      </c>
      <c r="BD12" s="59">
        <v>0.63381162217982712</v>
      </c>
      <c r="BE12" s="59">
        <v>34.382942936475658</v>
      </c>
      <c r="BF12" s="59">
        <v>6.7525426002539808</v>
      </c>
      <c r="BG12" s="59">
        <v>2.4244557371982536</v>
      </c>
      <c r="BH12" s="62">
        <v>9.6999999999999993</v>
      </c>
      <c r="BI12" s="63">
        <v>2.4E-2</v>
      </c>
      <c r="BJ12" s="62">
        <v>1.2589999999999999</v>
      </c>
      <c r="BK12" s="63">
        <v>0.114</v>
      </c>
      <c r="BL12" s="62">
        <v>6.9219999999999997</v>
      </c>
      <c r="BM12" s="62">
        <v>1.3720000000000001</v>
      </c>
      <c r="BN12" s="63">
        <v>0.24</v>
      </c>
      <c r="BO12" s="62">
        <v>13</v>
      </c>
      <c r="BP12" s="62">
        <v>1.18</v>
      </c>
      <c r="BQ12" s="62">
        <v>71.42</v>
      </c>
      <c r="BR12" s="62">
        <v>14.16</v>
      </c>
      <c r="BS12" s="48">
        <v>0.32</v>
      </c>
      <c r="BT12" s="48">
        <v>0.04</v>
      </c>
      <c r="BU12" s="48">
        <v>6.1</v>
      </c>
      <c r="BV12" s="59">
        <v>2</v>
      </c>
      <c r="BW12" s="48">
        <v>10.199999999999999</v>
      </c>
      <c r="BX12" s="48">
        <v>0.3</v>
      </c>
      <c r="BY12" s="59">
        <v>3</v>
      </c>
      <c r="BZ12" s="59">
        <v>1.5</v>
      </c>
    </row>
    <row r="13" spans="1:80" s="50" customFormat="1" ht="13">
      <c r="A13" s="48" t="s">
        <v>7</v>
      </c>
      <c r="B13" s="48" t="s">
        <v>277</v>
      </c>
      <c r="C13" s="50" t="s">
        <v>269</v>
      </c>
      <c r="E13" s="50" t="s">
        <v>270</v>
      </c>
      <c r="F13" s="50" t="s">
        <v>271</v>
      </c>
      <c r="G13" s="50" t="s">
        <v>272</v>
      </c>
      <c r="I13" s="59">
        <v>20.13</v>
      </c>
      <c r="J13" s="59">
        <v>4.97</v>
      </c>
      <c r="K13" s="59">
        <v>12.79</v>
      </c>
      <c r="L13" s="59">
        <v>3.76</v>
      </c>
      <c r="M13" s="59">
        <v>4.6100000000000003</v>
      </c>
      <c r="N13" s="60">
        <v>0.13</v>
      </c>
      <c r="O13" s="59">
        <v>3.9</v>
      </c>
      <c r="P13" s="60">
        <v>0.41</v>
      </c>
      <c r="Q13" s="60">
        <v>0.9</v>
      </c>
      <c r="R13" s="59">
        <v>54.837246969473725</v>
      </c>
      <c r="S13" s="59">
        <v>1.7693982540154898</v>
      </c>
      <c r="T13" s="59">
        <v>25.883738090873454</v>
      </c>
      <c r="U13" s="61">
        <v>258.5302121482153</v>
      </c>
      <c r="V13" s="61">
        <v>146.11924943298027</v>
      </c>
      <c r="W13" s="61">
        <v>37.961494589012609</v>
      </c>
      <c r="X13" s="61">
        <v>103.61105468262794</v>
      </c>
      <c r="Y13" s="61">
        <v>157.11570129559701</v>
      </c>
      <c r="Z13" s="61">
        <v>305.574805821236</v>
      </c>
      <c r="AA13" s="59">
        <v>5.1860017911779117</v>
      </c>
      <c r="AB13" s="59">
        <v>120.83060449718779</v>
      </c>
      <c r="AC13" s="59">
        <v>92.25027900179974</v>
      </c>
      <c r="AD13" s="61">
        <v>124.89526858783196</v>
      </c>
      <c r="AE13" s="59">
        <v>19.433286438470756</v>
      </c>
      <c r="AF13" s="59">
        <v>86.898324229297941</v>
      </c>
      <c r="AG13" s="59">
        <v>8.8920607111781855</v>
      </c>
      <c r="AH13" s="59">
        <v>5.1074569148711779</v>
      </c>
      <c r="AI13" s="60">
        <v>0.23536487227205505</v>
      </c>
      <c r="AJ13" s="60">
        <v>0.60299151755508196</v>
      </c>
      <c r="AK13" s="59">
        <v>4.8514267729614273</v>
      </c>
      <c r="AL13" s="60">
        <v>10.547984605892756</v>
      </c>
      <c r="AM13" s="59">
        <v>7.413042781155327</v>
      </c>
      <c r="AN13" s="61">
        <v>1705.4460168936218</v>
      </c>
      <c r="AO13" s="59">
        <v>20.360937602326942</v>
      </c>
      <c r="AP13" s="59">
        <v>41.740317458152639</v>
      </c>
      <c r="AQ13" s="59">
        <v>4.9432744404618436</v>
      </c>
      <c r="AR13" s="59">
        <v>19.587432704369132</v>
      </c>
      <c r="AS13" s="59">
        <v>4.0001416658312321</v>
      </c>
      <c r="AT13" s="59">
        <v>1.2032553132797013</v>
      </c>
      <c r="AU13" s="59">
        <v>0.57739830795153724</v>
      </c>
      <c r="AV13" s="59">
        <v>3.6823117829285943</v>
      </c>
      <c r="AW13" s="59">
        <v>3.6166285165537735</v>
      </c>
      <c r="AX13" s="59">
        <v>0.73017652612687955</v>
      </c>
      <c r="AY13" s="59">
        <v>2.1931970004915895</v>
      </c>
      <c r="AZ13" s="59">
        <v>0.32617792954339914</v>
      </c>
      <c r="BA13" s="59">
        <v>2.3157797890947136</v>
      </c>
      <c r="BB13" s="59">
        <v>0.33075947715852827</v>
      </c>
      <c r="BC13" s="59">
        <v>2.4390182682776334</v>
      </c>
      <c r="BD13" s="59">
        <v>0.61993553676961122</v>
      </c>
      <c r="BE13" s="59">
        <v>56.755353927198691</v>
      </c>
      <c r="BF13" s="59">
        <v>9.3210660153515192</v>
      </c>
      <c r="BG13" s="59">
        <v>3.0770191611549351</v>
      </c>
      <c r="BH13" s="62">
        <v>12.8</v>
      </c>
      <c r="BI13" s="63">
        <v>4.0000000000000001E-3</v>
      </c>
      <c r="BJ13" s="62">
        <v>4.4960000000000004</v>
      </c>
      <c r="BK13" s="63">
        <v>0.215</v>
      </c>
      <c r="BL13" s="62">
        <v>6.4779999999999998</v>
      </c>
      <c r="BM13" s="62">
        <v>1.623</v>
      </c>
      <c r="BN13" s="63">
        <v>0.03</v>
      </c>
      <c r="BO13" s="62">
        <v>35.08</v>
      </c>
      <c r="BP13" s="62">
        <v>1.68</v>
      </c>
      <c r="BQ13" s="62">
        <v>50.55</v>
      </c>
      <c r="BR13" s="62">
        <v>12.66</v>
      </c>
    </row>
    <row r="14" spans="1:80" s="50" customFormat="1" ht="13">
      <c r="A14" s="48" t="s">
        <v>8</v>
      </c>
      <c r="B14" s="48" t="s">
        <v>278</v>
      </c>
      <c r="C14" s="50" t="s">
        <v>269</v>
      </c>
      <c r="E14" s="50" t="s">
        <v>270</v>
      </c>
      <c r="F14" s="50" t="s">
        <v>271</v>
      </c>
      <c r="G14" s="50" t="s">
        <v>272</v>
      </c>
      <c r="I14" s="59">
        <v>19.2</v>
      </c>
      <c r="J14" s="59">
        <v>5.23</v>
      </c>
      <c r="K14" s="59">
        <v>6.98</v>
      </c>
      <c r="L14" s="59">
        <v>2.87</v>
      </c>
      <c r="M14" s="59">
        <v>3.16</v>
      </c>
      <c r="N14" s="60">
        <v>0.09</v>
      </c>
      <c r="O14" s="59">
        <v>4.7</v>
      </c>
      <c r="P14" s="60">
        <v>0.45</v>
      </c>
      <c r="Q14" s="60">
        <v>0.84</v>
      </c>
      <c r="R14" s="59">
        <v>28.18686676976721</v>
      </c>
      <c r="S14" s="59">
        <v>1.514877920010804</v>
      </c>
      <c r="T14" s="59">
        <v>14.344793476771573</v>
      </c>
      <c r="U14" s="61">
        <v>114.78157750210023</v>
      </c>
      <c r="V14" s="61">
        <v>53.374560997686203</v>
      </c>
      <c r="W14" s="61">
        <v>17.345257207133816</v>
      </c>
      <c r="X14" s="61">
        <v>45.817345034603179</v>
      </c>
      <c r="Y14" s="61">
        <v>127.6762874308389</v>
      </c>
      <c r="Z14" s="61">
        <v>108.3433324286644</v>
      </c>
      <c r="AA14" s="59">
        <v>3.698752474391402</v>
      </c>
      <c r="AB14" s="59">
        <v>28.915358593628291</v>
      </c>
      <c r="AC14" s="59">
        <v>57.22620370614915</v>
      </c>
      <c r="AD14" s="61">
        <v>317.22351114491863</v>
      </c>
      <c r="AE14" s="59">
        <v>18.627526282827517</v>
      </c>
      <c r="AF14" s="59">
        <v>156.06303260696615</v>
      </c>
      <c r="AG14" s="59">
        <v>8.1346470218722686</v>
      </c>
      <c r="AH14" s="59">
        <v>1.7702293403360279</v>
      </c>
      <c r="AI14" s="60">
        <v>0.11517177021682955</v>
      </c>
      <c r="AJ14" s="60">
        <v>0.13713663367293544</v>
      </c>
      <c r="AK14" s="59">
        <v>3.1833150105954902</v>
      </c>
      <c r="AL14" s="60">
        <v>1.0006413404801113</v>
      </c>
      <c r="AM14" s="59">
        <v>2.808033213799618</v>
      </c>
      <c r="AN14" s="61">
        <v>723.44114849637447</v>
      </c>
      <c r="AO14" s="59">
        <v>19.96650059695774</v>
      </c>
      <c r="AP14" s="59">
        <v>43.5992256618242</v>
      </c>
      <c r="AQ14" s="59">
        <v>5.0948323245141562</v>
      </c>
      <c r="AR14" s="59">
        <v>20.254796475562923</v>
      </c>
      <c r="AS14" s="59">
        <v>4.0672759783774106</v>
      </c>
      <c r="AT14" s="59">
        <v>1.044745050888555</v>
      </c>
      <c r="AU14" s="59">
        <v>0.58011905269085429</v>
      </c>
      <c r="AV14" s="59">
        <v>3.773198945853053</v>
      </c>
      <c r="AW14" s="59">
        <v>3.5554829524487515</v>
      </c>
      <c r="AX14" s="59">
        <v>0.70690622406923886</v>
      </c>
      <c r="AY14" s="59">
        <v>2.0761849539133093</v>
      </c>
      <c r="AZ14" s="59">
        <v>0.29808513864205011</v>
      </c>
      <c r="BA14" s="59">
        <v>2.0393817615839915</v>
      </c>
      <c r="BB14" s="59">
        <v>0.28513218409737989</v>
      </c>
      <c r="BC14" s="59">
        <v>3.9541821633279284</v>
      </c>
      <c r="BD14" s="59">
        <v>0.57863205632515624</v>
      </c>
      <c r="BE14" s="59">
        <v>15.517103013407141</v>
      </c>
      <c r="BF14" s="59">
        <v>6.7208782695172786</v>
      </c>
      <c r="BG14" s="59">
        <v>2.1025476595978212</v>
      </c>
      <c r="BH14" s="62">
        <v>7.1</v>
      </c>
      <c r="BI14" s="63">
        <v>8.0000000000000002E-3</v>
      </c>
      <c r="BJ14" s="62">
        <v>1.331</v>
      </c>
      <c r="BK14" s="63">
        <v>7.8E-2</v>
      </c>
      <c r="BL14" s="62">
        <v>3.823</v>
      </c>
      <c r="BM14" s="62">
        <v>1.9</v>
      </c>
      <c r="BN14" s="63">
        <v>0.11</v>
      </c>
      <c r="BO14" s="62">
        <v>18.64</v>
      </c>
      <c r="BP14" s="62">
        <v>1.1000000000000001</v>
      </c>
      <c r="BQ14" s="62">
        <v>53.55</v>
      </c>
      <c r="BR14" s="62">
        <v>26.62</v>
      </c>
      <c r="BS14" s="48">
        <v>0.15</v>
      </c>
      <c r="BT14" s="60">
        <v>0</v>
      </c>
      <c r="BU14" s="48">
        <v>2.1</v>
      </c>
      <c r="BV14" s="48">
        <v>0.2</v>
      </c>
      <c r="BW14" s="48">
        <v>5.6</v>
      </c>
      <c r="BX14" s="48">
        <v>0.4</v>
      </c>
      <c r="BY14" s="59">
        <v>0.8</v>
      </c>
      <c r="BZ14" s="59">
        <v>0.2</v>
      </c>
    </row>
    <row r="15" spans="1:80" s="50" customFormat="1" ht="13">
      <c r="A15" s="48" t="s">
        <v>9</v>
      </c>
      <c r="B15" s="48" t="s">
        <v>279</v>
      </c>
      <c r="C15" s="50" t="s">
        <v>269</v>
      </c>
      <c r="E15" s="50" t="s">
        <v>270</v>
      </c>
      <c r="F15" s="50" t="s">
        <v>271</v>
      </c>
      <c r="G15" s="50" t="s">
        <v>272</v>
      </c>
      <c r="I15" s="59">
        <v>19.399999999999999</v>
      </c>
      <c r="J15" s="59">
        <v>5.23</v>
      </c>
      <c r="K15" s="59">
        <v>10.53</v>
      </c>
      <c r="L15" s="59">
        <v>3.17</v>
      </c>
      <c r="M15" s="59">
        <v>5.01</v>
      </c>
      <c r="N15" s="60">
        <v>0.17</v>
      </c>
      <c r="O15" s="59">
        <v>2.99</v>
      </c>
      <c r="P15" s="60">
        <v>0.4</v>
      </c>
      <c r="Q15" s="60">
        <v>0.87</v>
      </c>
      <c r="R15" s="59">
        <v>56.052315352507037</v>
      </c>
      <c r="S15" s="59">
        <v>1.720426605739247</v>
      </c>
      <c r="T15" s="59">
        <v>27.176959539225422</v>
      </c>
      <c r="U15" s="61">
        <v>224.86602435441173</v>
      </c>
      <c r="V15" s="61">
        <v>139.23998576710198</v>
      </c>
      <c r="W15" s="61">
        <v>44.059691463784823</v>
      </c>
      <c r="X15" s="61">
        <v>120.55861454054558</v>
      </c>
      <c r="Y15" s="61">
        <v>208.79792410685661</v>
      </c>
      <c r="Z15" s="61">
        <v>265.47188110837629</v>
      </c>
      <c r="AA15" s="59">
        <v>4.9466111174156913</v>
      </c>
      <c r="AB15" s="59">
        <v>61.788863609116262</v>
      </c>
      <c r="AC15" s="59">
        <v>80.74277392512127</v>
      </c>
      <c r="AD15" s="61">
        <v>219.01470099292337</v>
      </c>
      <c r="AE15" s="59">
        <v>18.583819187572288</v>
      </c>
      <c r="AF15" s="59">
        <v>60.864974553885027</v>
      </c>
      <c r="AG15" s="59">
        <v>8.7877196907609321</v>
      </c>
      <c r="AH15" s="59">
        <v>1.8049674886500811</v>
      </c>
      <c r="AI15" s="60">
        <v>9.8252770515345325E-2</v>
      </c>
      <c r="AJ15" s="60">
        <v>0.60239620421258222</v>
      </c>
      <c r="AK15" s="59">
        <v>4.3136716144813221</v>
      </c>
      <c r="AL15" s="60">
        <v>8.4450481971798634</v>
      </c>
      <c r="AM15" s="59">
        <v>6.2107942796787698</v>
      </c>
      <c r="AN15" s="61">
        <v>1012.1117251950488</v>
      </c>
      <c r="AO15" s="59">
        <v>18.647256453346667</v>
      </c>
      <c r="AP15" s="59">
        <v>38.540631589945036</v>
      </c>
      <c r="AQ15" s="59">
        <v>4.5944116946236999</v>
      </c>
      <c r="AR15" s="59">
        <v>18.68154683419457</v>
      </c>
      <c r="AS15" s="59">
        <v>3.9488725439964174</v>
      </c>
      <c r="AT15" s="59">
        <v>1.0958981685390004</v>
      </c>
      <c r="AU15" s="59">
        <v>0.56483872611351438</v>
      </c>
      <c r="AV15" s="59">
        <v>3.6718520995213235</v>
      </c>
      <c r="AW15" s="59">
        <v>3.4709313156732375</v>
      </c>
      <c r="AX15" s="59">
        <v>0.68818867791991489</v>
      </c>
      <c r="AY15" s="59">
        <v>1.980924560052894</v>
      </c>
      <c r="AZ15" s="59">
        <v>0.28157769501320834</v>
      </c>
      <c r="BA15" s="59">
        <v>1.9067751592530668</v>
      </c>
      <c r="BB15" s="59">
        <v>0.26224160157556237</v>
      </c>
      <c r="BC15" s="59">
        <v>1.7357026565288169</v>
      </c>
      <c r="BD15" s="59">
        <v>0.62615248339595819</v>
      </c>
      <c r="BE15" s="59">
        <v>32.055645836976822</v>
      </c>
      <c r="BF15" s="59">
        <v>7.7873010947056489</v>
      </c>
      <c r="BG15" s="59">
        <v>2.2361588068916789</v>
      </c>
      <c r="BH15" s="62">
        <v>10.9</v>
      </c>
      <c r="BI15" s="63">
        <v>4.0000000000000001E-3</v>
      </c>
      <c r="BJ15" s="62">
        <v>2.5230000000000001</v>
      </c>
      <c r="BK15" s="63">
        <v>0.129</v>
      </c>
      <c r="BL15" s="62">
        <v>6.5439999999999996</v>
      </c>
      <c r="BM15" s="62">
        <v>1.6879999999999999</v>
      </c>
      <c r="BN15" s="63">
        <v>0.03</v>
      </c>
      <c r="BO15" s="62">
        <v>23.17</v>
      </c>
      <c r="BP15" s="62">
        <v>1.19</v>
      </c>
      <c r="BQ15" s="62">
        <v>60.1</v>
      </c>
      <c r="BR15" s="62">
        <v>15.51</v>
      </c>
    </row>
    <row r="16" spans="1:80" s="50" customFormat="1" ht="13">
      <c r="A16" s="48" t="s">
        <v>89</v>
      </c>
      <c r="B16" s="48" t="s">
        <v>280</v>
      </c>
      <c r="C16" s="50" t="s">
        <v>269</v>
      </c>
      <c r="E16" s="50" t="s">
        <v>270</v>
      </c>
      <c r="F16" s="50" t="s">
        <v>271</v>
      </c>
      <c r="G16" s="50" t="s">
        <v>272</v>
      </c>
      <c r="I16" s="59">
        <v>19.46</v>
      </c>
      <c r="J16" s="59">
        <v>5.2</v>
      </c>
      <c r="K16" s="59">
        <v>9.84</v>
      </c>
      <c r="L16" s="59">
        <v>2.85</v>
      </c>
      <c r="M16" s="59">
        <v>4.4400000000000004</v>
      </c>
      <c r="N16" s="60">
        <v>0.18</v>
      </c>
      <c r="O16" s="59">
        <v>3.71</v>
      </c>
      <c r="P16" s="60">
        <v>0.38</v>
      </c>
      <c r="Q16" s="60">
        <v>0.82</v>
      </c>
      <c r="R16" s="59">
        <v>45.728893910329084</v>
      </c>
      <c r="S16" s="59">
        <v>1.3853662231388939</v>
      </c>
      <c r="T16" s="59">
        <v>19.273612859240924</v>
      </c>
      <c r="U16" s="61">
        <v>165.73169733528869</v>
      </c>
      <c r="V16" s="61">
        <v>85.183279121557035</v>
      </c>
      <c r="W16" s="61">
        <v>34.94118229945164</v>
      </c>
      <c r="X16" s="61">
        <v>78.666278447000991</v>
      </c>
      <c r="Y16" s="61">
        <v>127.36056743278782</v>
      </c>
      <c r="Z16" s="61">
        <v>166.15221843372308</v>
      </c>
      <c r="AA16" s="59">
        <v>4.6709055887862414</v>
      </c>
      <c r="AB16" s="59">
        <v>42.779796640286762</v>
      </c>
      <c r="AC16" s="59">
        <v>63.941842031672145</v>
      </c>
      <c r="AD16" s="61">
        <v>211.54709308809075</v>
      </c>
      <c r="AE16" s="59">
        <v>15.763990502127115</v>
      </c>
      <c r="AF16" s="59">
        <v>95.141628510832035</v>
      </c>
      <c r="AG16" s="59">
        <v>6.9519662928971684</v>
      </c>
      <c r="AH16" s="59">
        <v>1.9036393934446485</v>
      </c>
      <c r="AI16" s="60">
        <v>9.483542709387191E-2</v>
      </c>
      <c r="AJ16" s="60">
        <v>0.20440422516275489</v>
      </c>
      <c r="AK16" s="59">
        <v>8.4530370823791294</v>
      </c>
      <c r="AL16" s="60">
        <v>2.9357095171775951</v>
      </c>
      <c r="AM16" s="59">
        <v>4.1928710953218387</v>
      </c>
      <c r="AN16" s="61">
        <v>785.31524451783014</v>
      </c>
      <c r="AO16" s="59">
        <v>15.499563869861261</v>
      </c>
      <c r="AP16" s="59">
        <v>34.292594238966672</v>
      </c>
      <c r="AQ16" s="59">
        <v>3.8687861620952835</v>
      </c>
      <c r="AR16" s="59">
        <v>15.709157590283068</v>
      </c>
      <c r="AS16" s="59">
        <v>3.2659104877512255</v>
      </c>
      <c r="AT16" s="59">
        <v>0.9076164742895837</v>
      </c>
      <c r="AU16" s="59">
        <v>0.47759941810049777</v>
      </c>
      <c r="AV16" s="59">
        <v>3.0888524821003909</v>
      </c>
      <c r="AW16" s="59">
        <v>2.9707015372202226</v>
      </c>
      <c r="AX16" s="59">
        <v>0.59296590917612613</v>
      </c>
      <c r="AY16" s="59">
        <v>1.7235172949657538</v>
      </c>
      <c r="AZ16" s="59">
        <v>0.24927181679207991</v>
      </c>
      <c r="BA16" s="59">
        <v>1.7079564760585586</v>
      </c>
      <c r="BB16" s="59">
        <v>0.23883774101786207</v>
      </c>
      <c r="BC16" s="59">
        <v>2.4976211198544767</v>
      </c>
      <c r="BD16" s="59">
        <v>0.48379670080860648</v>
      </c>
      <c r="BE16" s="59">
        <v>21.860187324703624</v>
      </c>
      <c r="BF16" s="59">
        <v>5.3339085425486576</v>
      </c>
      <c r="BG16" s="59">
        <v>1.6949436661450936</v>
      </c>
      <c r="BH16" s="62">
        <v>11</v>
      </c>
      <c r="BI16" s="63">
        <v>2.4E-2</v>
      </c>
      <c r="BJ16" s="62">
        <v>2.1</v>
      </c>
      <c r="BK16" s="63">
        <v>0.23100000000000001</v>
      </c>
      <c r="BL16" s="62">
        <v>7.6520000000000001</v>
      </c>
      <c r="BM16" s="62">
        <v>1.0109999999999999</v>
      </c>
      <c r="BN16" s="63">
        <v>0.21</v>
      </c>
      <c r="BO16" s="62">
        <v>19.059999999999999</v>
      </c>
      <c r="BP16" s="62">
        <v>2.09</v>
      </c>
      <c r="BQ16" s="62">
        <v>69.45</v>
      </c>
      <c r="BR16" s="62">
        <v>9.17</v>
      </c>
    </row>
    <row r="17" spans="1:78" s="50" customFormat="1" ht="13">
      <c r="A17" s="48" t="s">
        <v>10</v>
      </c>
      <c r="B17" s="48" t="s">
        <v>281</v>
      </c>
      <c r="C17" s="50" t="s">
        <v>269</v>
      </c>
      <c r="E17" s="50" t="s">
        <v>270</v>
      </c>
      <c r="F17" s="50" t="s">
        <v>271</v>
      </c>
      <c r="G17" s="50" t="s">
        <v>272</v>
      </c>
      <c r="I17" s="59">
        <v>20.329999999999998</v>
      </c>
      <c r="J17" s="59">
        <v>5.04</v>
      </c>
      <c r="K17" s="59">
        <v>12.02</v>
      </c>
      <c r="L17" s="59">
        <v>4.3499999999999996</v>
      </c>
      <c r="M17" s="59">
        <v>5.64</v>
      </c>
      <c r="N17" s="60">
        <v>0.11</v>
      </c>
      <c r="O17" s="59">
        <v>4.68</v>
      </c>
      <c r="P17" s="60">
        <v>0.38</v>
      </c>
      <c r="Q17" s="60">
        <v>0.82</v>
      </c>
      <c r="R17" s="59">
        <v>52.857445749134939</v>
      </c>
      <c r="S17" s="59">
        <v>2.0951702519612998</v>
      </c>
      <c r="T17" s="59">
        <v>19.412492631500378</v>
      </c>
      <c r="U17" s="61">
        <v>213.5489303382283</v>
      </c>
      <c r="V17" s="61">
        <v>169.0779444344991</v>
      </c>
      <c r="W17" s="61">
        <v>33.961088424953807</v>
      </c>
      <c r="X17" s="61">
        <v>139.60071155150305</v>
      </c>
      <c r="Y17" s="61">
        <v>158.29646628413599</v>
      </c>
      <c r="Z17" s="61">
        <v>284.13845185875516</v>
      </c>
      <c r="AA17" s="59">
        <v>4.9427248748861849</v>
      </c>
      <c r="AB17" s="59">
        <v>58.624419298877847</v>
      </c>
      <c r="AC17" s="59">
        <v>86.409119780628444</v>
      </c>
      <c r="AD17" s="61">
        <v>177.05862768733138</v>
      </c>
      <c r="AE17" s="59">
        <v>18.931644877642579</v>
      </c>
      <c r="AF17" s="59">
        <v>148.82731297536438</v>
      </c>
      <c r="AG17" s="59">
        <v>8.1322118791961149</v>
      </c>
      <c r="AH17" s="59">
        <v>4.3821468271244362</v>
      </c>
      <c r="AI17" s="60">
        <v>0.15104253621186714</v>
      </c>
      <c r="AJ17" s="60">
        <v>0.30494670245590727</v>
      </c>
      <c r="AK17" s="59">
        <v>2.9254690429627672</v>
      </c>
      <c r="AL17" s="60">
        <v>2.7643548385565673</v>
      </c>
      <c r="AM17" s="59">
        <v>5.6739891170621242</v>
      </c>
      <c r="AN17" s="61">
        <v>853.58031702845551</v>
      </c>
      <c r="AO17" s="59">
        <v>22.283094995277402</v>
      </c>
      <c r="AP17" s="59">
        <v>46.150714637862492</v>
      </c>
      <c r="AQ17" s="59">
        <v>5.3928879740996276</v>
      </c>
      <c r="AR17" s="59">
        <v>21.106771866389899</v>
      </c>
      <c r="AS17" s="59">
        <v>4.2507401807327021</v>
      </c>
      <c r="AT17" s="59">
        <v>1.0764243591218792</v>
      </c>
      <c r="AU17" s="59">
        <v>0.5909632584119805</v>
      </c>
      <c r="AV17" s="59">
        <v>3.8406284303291809</v>
      </c>
      <c r="AW17" s="59">
        <v>3.5731898986502548</v>
      </c>
      <c r="AX17" s="59">
        <v>0.71018725858043619</v>
      </c>
      <c r="AY17" s="59">
        <v>2.1686569340100674</v>
      </c>
      <c r="AZ17" s="59">
        <v>0.33080672635704805</v>
      </c>
      <c r="BA17" s="59">
        <v>2.4178715837459177</v>
      </c>
      <c r="BB17" s="59">
        <v>0.35574665411525275</v>
      </c>
      <c r="BC17" s="59">
        <v>4.0127628955247872</v>
      </c>
      <c r="BD17" s="59">
        <v>0.51192799994394911</v>
      </c>
      <c r="BE17" s="59">
        <v>28.606192421934679</v>
      </c>
      <c r="BF17" s="59">
        <v>9.2165742000918467</v>
      </c>
      <c r="BG17" s="59">
        <v>4.9997359416139346</v>
      </c>
      <c r="BH17" s="62">
        <v>17.899999999999999</v>
      </c>
      <c r="BI17" s="63">
        <v>1.2999999999999999E-2</v>
      </c>
      <c r="BJ17" s="62">
        <v>2.254</v>
      </c>
      <c r="BK17" s="63">
        <v>0.35199999999999998</v>
      </c>
      <c r="BL17" s="62">
        <v>14.489000000000001</v>
      </c>
      <c r="BM17" s="62">
        <v>0.75600000000000001</v>
      </c>
      <c r="BN17" s="63">
        <v>7.0000000000000007E-2</v>
      </c>
      <c r="BO17" s="62">
        <v>12.62</v>
      </c>
      <c r="BP17" s="62">
        <v>1.97</v>
      </c>
      <c r="BQ17" s="62">
        <v>81.11</v>
      </c>
      <c r="BR17" s="62">
        <v>4.2300000000000004</v>
      </c>
    </row>
    <row r="18" spans="1:78" s="50" customFormat="1" ht="13">
      <c r="A18" s="48" t="s">
        <v>282</v>
      </c>
      <c r="B18" s="48" t="s">
        <v>283</v>
      </c>
      <c r="C18" s="50" t="s">
        <v>269</v>
      </c>
      <c r="E18" s="50" t="s">
        <v>270</v>
      </c>
      <c r="F18" s="50" t="s">
        <v>271</v>
      </c>
      <c r="G18" s="50" t="s">
        <v>272</v>
      </c>
      <c r="I18" s="59">
        <v>20.29</v>
      </c>
      <c r="J18" s="59">
        <v>2.58</v>
      </c>
      <c r="K18" s="59">
        <v>17.579999999999998</v>
      </c>
      <c r="L18" s="59">
        <v>5.13</v>
      </c>
      <c r="M18" s="59">
        <v>7.87</v>
      </c>
      <c r="N18" s="60">
        <v>0.17</v>
      </c>
      <c r="O18" s="59">
        <v>1.76</v>
      </c>
      <c r="P18" s="60">
        <v>0.51</v>
      </c>
      <c r="Q18" s="60">
        <v>1.2</v>
      </c>
      <c r="R18" s="59">
        <v>142.48172352365953</v>
      </c>
      <c r="S18" s="59">
        <v>3.8913221509811255</v>
      </c>
      <c r="T18" s="59">
        <v>53.461863110054367</v>
      </c>
      <c r="U18" s="61">
        <v>502.94165448726983</v>
      </c>
      <c r="V18" s="61">
        <v>309.77336936275242</v>
      </c>
      <c r="W18" s="61">
        <v>70.051965416041526</v>
      </c>
      <c r="X18" s="61">
        <v>189.88373993262886</v>
      </c>
      <c r="Y18" s="61">
        <v>228.21441998009109</v>
      </c>
      <c r="Z18" s="61">
        <v>376.29528739116921</v>
      </c>
      <c r="AA18" s="59">
        <v>8.898327735766868</v>
      </c>
      <c r="AB18" s="59">
        <v>67.416246619132338</v>
      </c>
      <c r="AC18" s="59">
        <v>236.13920792242803</v>
      </c>
      <c r="AD18" s="61">
        <v>442.64225849753086</v>
      </c>
      <c r="AE18" s="59">
        <v>38.593983517523156</v>
      </c>
      <c r="AF18" s="59">
        <v>179.22587863197657</v>
      </c>
      <c r="AG18" s="59">
        <v>24.075187856818836</v>
      </c>
      <c r="AH18" s="59">
        <v>3.8464000219147567</v>
      </c>
      <c r="AI18" s="60">
        <v>0.15149927298892291</v>
      </c>
      <c r="AJ18" s="60">
        <v>0.19736365401253655</v>
      </c>
      <c r="AK18" s="60">
        <v>6.1914431380166173</v>
      </c>
      <c r="AL18" s="60">
        <v>3.1352569492337961</v>
      </c>
      <c r="AM18" s="59">
        <v>12.462017466887307</v>
      </c>
      <c r="AN18" s="61">
        <v>2063.1324213490479</v>
      </c>
      <c r="AO18" s="59">
        <v>38.743176610644007</v>
      </c>
      <c r="AP18" s="59">
        <v>80.199680003403898</v>
      </c>
      <c r="AQ18" s="59">
        <v>9.4512795820176603</v>
      </c>
      <c r="AR18" s="59">
        <v>34.715842079344391</v>
      </c>
      <c r="AS18" s="59">
        <v>7.5670656046381124</v>
      </c>
      <c r="AT18" s="59">
        <v>2.0449219455557923</v>
      </c>
      <c r="AU18" s="59">
        <v>1.1140298040751513</v>
      </c>
      <c r="AV18" s="59">
        <v>7.1157523439831341</v>
      </c>
      <c r="AW18" s="59">
        <v>6.9022806835258086</v>
      </c>
      <c r="AX18" s="59">
        <v>1.3708474346680413</v>
      </c>
      <c r="AY18" s="59">
        <v>4.0075658182816758</v>
      </c>
      <c r="AZ18" s="59">
        <v>0.59842322389714564</v>
      </c>
      <c r="BA18" s="59">
        <v>3.9819095072009452</v>
      </c>
      <c r="BB18" s="59">
        <v>0.56827931089461414</v>
      </c>
      <c r="BC18" s="59">
        <v>4.8469049890751981</v>
      </c>
      <c r="BD18" s="59">
        <v>1.4212681695613572</v>
      </c>
      <c r="BE18" s="59">
        <v>34.18408079392993</v>
      </c>
      <c r="BF18" s="60">
        <v>15.751625965238173</v>
      </c>
      <c r="BG18" s="60">
        <v>5.1401664486100671</v>
      </c>
      <c r="BH18" s="62">
        <v>10.4</v>
      </c>
      <c r="BI18" s="63">
        <v>6.0000000000000001E-3</v>
      </c>
      <c r="BJ18" s="62">
        <v>1.321</v>
      </c>
      <c r="BK18" s="63">
        <v>0.08</v>
      </c>
      <c r="BL18" s="62">
        <v>7.8769999999999998</v>
      </c>
      <c r="BM18" s="62">
        <v>1.141</v>
      </c>
      <c r="BN18" s="63">
        <v>0.05</v>
      </c>
      <c r="BO18" s="62">
        <v>12.67</v>
      </c>
      <c r="BP18" s="62">
        <v>0.77</v>
      </c>
      <c r="BQ18" s="62">
        <v>75.56</v>
      </c>
      <c r="BR18" s="62">
        <v>10.95</v>
      </c>
      <c r="BS18" s="48">
        <v>0.68</v>
      </c>
      <c r="BT18" s="60">
        <v>0</v>
      </c>
      <c r="BU18" s="48">
        <v>4.8</v>
      </c>
      <c r="BV18" s="48">
        <v>0.1</v>
      </c>
      <c r="BW18" s="48">
        <v>2.2999999999999998</v>
      </c>
      <c r="BX18" s="48">
        <v>0.3</v>
      </c>
      <c r="BY18" s="59">
        <v>1.7</v>
      </c>
      <c r="BZ18" s="59">
        <v>0</v>
      </c>
    </row>
    <row r="19" spans="1:78" s="50" customFormat="1" ht="13">
      <c r="A19" s="48" t="s">
        <v>12</v>
      </c>
      <c r="B19" s="48" t="s">
        <v>284</v>
      </c>
      <c r="C19" s="50" t="s">
        <v>269</v>
      </c>
      <c r="E19" s="50" t="s">
        <v>270</v>
      </c>
      <c r="F19" s="50" t="s">
        <v>271</v>
      </c>
      <c r="G19" s="50" t="s">
        <v>272</v>
      </c>
      <c r="I19" s="59">
        <v>19.64</v>
      </c>
      <c r="J19" s="59">
        <v>5.1100000000000003</v>
      </c>
      <c r="K19" s="59">
        <v>10.46</v>
      </c>
      <c r="L19" s="59">
        <v>2.62</v>
      </c>
      <c r="M19" s="59">
        <v>4.46</v>
      </c>
      <c r="N19" s="60">
        <v>0.14000000000000001</v>
      </c>
      <c r="O19" s="59">
        <v>3.77</v>
      </c>
      <c r="P19" s="60">
        <v>0.22</v>
      </c>
      <c r="Q19" s="60">
        <v>0.91</v>
      </c>
      <c r="R19" s="59">
        <v>47.981797419149906</v>
      </c>
      <c r="S19" s="59">
        <v>1.3192285732309048</v>
      </c>
      <c r="T19" s="59">
        <v>18.421232229806286</v>
      </c>
      <c r="U19" s="61">
        <v>164.95226659278825</v>
      </c>
      <c r="V19" s="61">
        <v>90.434720152673165</v>
      </c>
      <c r="W19" s="61">
        <v>27.138533305613095</v>
      </c>
      <c r="X19" s="61">
        <v>75.63017843680764</v>
      </c>
      <c r="Y19" s="61">
        <v>165.58915361062699</v>
      </c>
      <c r="Z19" s="61">
        <v>152.21179903791116</v>
      </c>
      <c r="AA19" s="59">
        <v>4.5291908796630649</v>
      </c>
      <c r="AB19" s="59">
        <v>44.526619355739264</v>
      </c>
      <c r="AC19" s="59">
        <v>58.306012235051512</v>
      </c>
      <c r="AD19" s="61">
        <v>179.08280346675576</v>
      </c>
      <c r="AE19" s="59">
        <v>14.375121266246067</v>
      </c>
      <c r="AF19" s="59">
        <v>92.619453873704273</v>
      </c>
      <c r="AG19" s="59">
        <v>6.9555114839780092</v>
      </c>
      <c r="AH19" s="59">
        <v>0.96743286704005882</v>
      </c>
      <c r="AI19" s="60">
        <v>6.7422219258268162E-2</v>
      </c>
      <c r="AJ19" s="60">
        <v>0.1605490321593758</v>
      </c>
      <c r="AK19" s="59">
        <v>2.0388484119781691</v>
      </c>
      <c r="AL19" s="60">
        <v>1.2276524384799081</v>
      </c>
      <c r="AM19" s="59">
        <v>3.6317516466765238</v>
      </c>
      <c r="AN19" s="61">
        <v>639.06451707539327</v>
      </c>
      <c r="AO19" s="59">
        <v>13.439306782597178</v>
      </c>
      <c r="AP19" s="59">
        <v>28.534400619055976</v>
      </c>
      <c r="AQ19" s="59">
        <v>3.3655691096978635</v>
      </c>
      <c r="AR19" s="59">
        <v>13.750605397607574</v>
      </c>
      <c r="AS19" s="59">
        <v>2.9240255428554072</v>
      </c>
      <c r="AT19" s="59">
        <v>0.82013180927985441</v>
      </c>
      <c r="AU19" s="59">
        <v>0.43685888020349245</v>
      </c>
      <c r="AV19" s="59">
        <v>2.7825388133409441</v>
      </c>
      <c r="AW19" s="59">
        <v>2.7250094732985595</v>
      </c>
      <c r="AX19" s="59">
        <v>0.54823922681041937</v>
      </c>
      <c r="AY19" s="59">
        <v>1.604065612679743</v>
      </c>
      <c r="AZ19" s="59">
        <v>0.23429908846091715</v>
      </c>
      <c r="BA19" s="59">
        <v>1.6136364635092642</v>
      </c>
      <c r="BB19" s="59">
        <v>0.22461548150981814</v>
      </c>
      <c r="BC19" s="59">
        <v>2.501813542898772</v>
      </c>
      <c r="BD19" s="59">
        <v>0.49089629021599168</v>
      </c>
      <c r="BE19" s="59">
        <v>13.934414269855491</v>
      </c>
      <c r="BF19" s="59">
        <v>4.4473784500894515</v>
      </c>
      <c r="BG19" s="59">
        <v>1.6187094941820996</v>
      </c>
      <c r="BH19" s="62">
        <v>17.100000000000001</v>
      </c>
      <c r="BI19" s="63">
        <v>1.7000000000000001E-2</v>
      </c>
      <c r="BJ19" s="62">
        <v>1.018</v>
      </c>
      <c r="BK19" s="63">
        <v>0.17399999999999999</v>
      </c>
      <c r="BL19" s="62">
        <v>15.035</v>
      </c>
      <c r="BM19" s="62">
        <v>0.88300000000000001</v>
      </c>
      <c r="BN19" s="63">
        <v>0.1</v>
      </c>
      <c r="BO19" s="62">
        <v>5.94</v>
      </c>
      <c r="BP19" s="62">
        <v>1.02</v>
      </c>
      <c r="BQ19" s="62">
        <v>87.79</v>
      </c>
      <c r="BR19" s="62">
        <v>5.15</v>
      </c>
    </row>
    <row r="20" spans="1:78" s="50" customFormat="1" ht="13">
      <c r="A20" s="48" t="s">
        <v>285</v>
      </c>
      <c r="B20" s="48" t="s">
        <v>286</v>
      </c>
      <c r="C20" s="50" t="s">
        <v>269</v>
      </c>
      <c r="E20" s="50" t="s">
        <v>270</v>
      </c>
      <c r="F20" s="50" t="s">
        <v>271</v>
      </c>
      <c r="G20" s="50" t="s">
        <v>272</v>
      </c>
      <c r="I20" s="59">
        <v>19.23</v>
      </c>
      <c r="J20" s="59">
        <v>5.63</v>
      </c>
      <c r="K20" s="59">
        <v>16.03</v>
      </c>
      <c r="L20" s="59">
        <v>4.08</v>
      </c>
      <c r="M20" s="59">
        <v>8.02</v>
      </c>
      <c r="N20" s="60">
        <v>0.22</v>
      </c>
      <c r="O20" s="59">
        <v>6.39</v>
      </c>
      <c r="P20" s="60">
        <v>0.43</v>
      </c>
      <c r="Q20" s="60">
        <v>1.26</v>
      </c>
      <c r="R20" s="59" t="s">
        <v>287</v>
      </c>
      <c r="S20" s="59" t="s">
        <v>287</v>
      </c>
      <c r="T20" s="59" t="s">
        <v>287</v>
      </c>
      <c r="U20" s="61" t="s">
        <v>287</v>
      </c>
      <c r="V20" s="61" t="s">
        <v>287</v>
      </c>
      <c r="W20" s="61" t="s">
        <v>287</v>
      </c>
      <c r="X20" s="61" t="s">
        <v>287</v>
      </c>
      <c r="Y20" s="61" t="s">
        <v>287</v>
      </c>
      <c r="Z20" s="61" t="s">
        <v>287</v>
      </c>
      <c r="AA20" s="59" t="s">
        <v>287</v>
      </c>
      <c r="AB20" s="59" t="s">
        <v>287</v>
      </c>
      <c r="AC20" s="59" t="s">
        <v>287</v>
      </c>
      <c r="AD20" s="61" t="s">
        <v>287</v>
      </c>
      <c r="AE20" s="59" t="s">
        <v>287</v>
      </c>
      <c r="AF20" s="59" t="s">
        <v>287</v>
      </c>
      <c r="AG20" s="59" t="s">
        <v>287</v>
      </c>
      <c r="AH20" s="59" t="s">
        <v>287</v>
      </c>
      <c r="AI20" s="60" t="s">
        <v>287</v>
      </c>
      <c r="AJ20" s="59" t="s">
        <v>287</v>
      </c>
      <c r="AK20" s="59" t="s">
        <v>287</v>
      </c>
      <c r="AL20" s="60" t="s">
        <v>287</v>
      </c>
      <c r="AM20" s="59" t="s">
        <v>287</v>
      </c>
      <c r="AN20" s="61" t="s">
        <v>287</v>
      </c>
      <c r="AO20" s="59" t="s">
        <v>287</v>
      </c>
      <c r="AP20" s="59" t="s">
        <v>287</v>
      </c>
      <c r="AQ20" s="59" t="s">
        <v>287</v>
      </c>
      <c r="AR20" s="59" t="s">
        <v>287</v>
      </c>
      <c r="AS20" s="59" t="s">
        <v>287</v>
      </c>
      <c r="AT20" s="59" t="s">
        <v>287</v>
      </c>
      <c r="AU20" s="59" t="s">
        <v>287</v>
      </c>
      <c r="AV20" s="59" t="s">
        <v>287</v>
      </c>
      <c r="AW20" s="59" t="s">
        <v>287</v>
      </c>
      <c r="AX20" s="59" t="s">
        <v>287</v>
      </c>
      <c r="AY20" s="59" t="s">
        <v>287</v>
      </c>
      <c r="AZ20" s="59" t="s">
        <v>287</v>
      </c>
      <c r="BA20" s="59" t="s">
        <v>287</v>
      </c>
      <c r="BB20" s="59" t="s">
        <v>287</v>
      </c>
      <c r="BC20" s="59" t="s">
        <v>287</v>
      </c>
      <c r="BD20" s="59" t="s">
        <v>287</v>
      </c>
      <c r="BE20" s="59" t="s">
        <v>287</v>
      </c>
      <c r="BF20" s="59" t="s">
        <v>287</v>
      </c>
      <c r="BG20" s="59" t="s">
        <v>287</v>
      </c>
      <c r="BH20" s="62" t="s">
        <v>287</v>
      </c>
      <c r="BI20" s="63" t="s">
        <v>287</v>
      </c>
      <c r="BJ20" s="62" t="s">
        <v>287</v>
      </c>
      <c r="BK20" s="63" t="s">
        <v>287</v>
      </c>
      <c r="BL20" s="62" t="s">
        <v>287</v>
      </c>
      <c r="BM20" s="62" t="s">
        <v>287</v>
      </c>
      <c r="BN20" s="63" t="s">
        <v>287</v>
      </c>
      <c r="BO20" s="62" t="s">
        <v>287</v>
      </c>
      <c r="BP20" s="62" t="s">
        <v>287</v>
      </c>
      <c r="BQ20" s="62" t="s">
        <v>287</v>
      </c>
      <c r="BR20" s="62" t="s">
        <v>287</v>
      </c>
    </row>
    <row r="21" spans="1:78" s="50" customFormat="1" ht="13">
      <c r="A21" s="48" t="s">
        <v>13</v>
      </c>
      <c r="B21" s="48" t="s">
        <v>288</v>
      </c>
      <c r="C21" s="50" t="s">
        <v>269</v>
      </c>
      <c r="E21" s="50" t="s">
        <v>270</v>
      </c>
      <c r="F21" s="50" t="s">
        <v>271</v>
      </c>
      <c r="G21" s="50" t="s">
        <v>272</v>
      </c>
      <c r="I21" s="59">
        <v>14.02</v>
      </c>
      <c r="J21" s="59">
        <v>3.24</v>
      </c>
      <c r="K21" s="59">
        <v>9.68</v>
      </c>
      <c r="L21" s="59">
        <v>1.7</v>
      </c>
      <c r="M21" s="59">
        <v>2.71</v>
      </c>
      <c r="N21" s="60">
        <v>7.0000000000000007E-2</v>
      </c>
      <c r="O21" s="59">
        <v>3.81</v>
      </c>
      <c r="P21" s="60">
        <v>0.68</v>
      </c>
      <c r="Q21" s="60">
        <v>0.65</v>
      </c>
      <c r="R21" s="59">
        <v>33.187251395966193</v>
      </c>
      <c r="S21" s="59">
        <v>1.208123064934407</v>
      </c>
      <c r="T21" s="59">
        <v>14.650226068893517</v>
      </c>
      <c r="U21" s="61">
        <v>125.16964609419847</v>
      </c>
      <c r="V21" s="61">
        <v>129.43292970342281</v>
      </c>
      <c r="W21" s="61">
        <v>18.586726109771771</v>
      </c>
      <c r="X21" s="61">
        <v>93.835365519418175</v>
      </c>
      <c r="Y21" s="61">
        <v>226.00957515660292</v>
      </c>
      <c r="Z21" s="61">
        <v>121.35139321998619</v>
      </c>
      <c r="AA21" s="59">
        <v>4.1413240082217353</v>
      </c>
      <c r="AB21" s="59">
        <v>104.63784730256938</v>
      </c>
      <c r="AC21" s="59">
        <v>46.743535378798171</v>
      </c>
      <c r="AD21" s="61">
        <v>127.97359974371356</v>
      </c>
      <c r="AE21" s="59">
        <v>17.738001101268985</v>
      </c>
      <c r="AF21" s="59">
        <v>69.079492459909432</v>
      </c>
      <c r="AG21" s="59">
        <v>6.1308019931682969</v>
      </c>
      <c r="AH21" s="59">
        <v>11.432955543432179</v>
      </c>
      <c r="AI21" s="60">
        <v>0.14288538819699564</v>
      </c>
      <c r="AJ21" s="60">
        <v>9.3215192536682409E-2</v>
      </c>
      <c r="AK21" s="59">
        <v>4.4959165337825482</v>
      </c>
      <c r="AL21" s="60">
        <v>2.7852414961093803</v>
      </c>
      <c r="AM21" s="59">
        <v>4.2886022011963636</v>
      </c>
      <c r="AN21" s="61">
        <v>398.97638227683206</v>
      </c>
      <c r="AO21" s="59">
        <v>17.527785516742117</v>
      </c>
      <c r="AP21" s="59">
        <v>37.929237410896512</v>
      </c>
      <c r="AQ21" s="59">
        <v>4.4985477734531303</v>
      </c>
      <c r="AR21" s="59">
        <v>18.081753941239395</v>
      </c>
      <c r="AS21" s="59">
        <v>3.7519252491385733</v>
      </c>
      <c r="AT21" s="59">
        <v>0.95320546781732929</v>
      </c>
      <c r="AU21" s="59">
        <v>0.55428472929963968</v>
      </c>
      <c r="AV21" s="59">
        <v>3.5228243548213078</v>
      </c>
      <c r="AW21" s="59">
        <v>3.4101263756902571</v>
      </c>
      <c r="AX21" s="59">
        <v>0.67009910506634485</v>
      </c>
      <c r="AY21" s="59">
        <v>1.9594056173811341</v>
      </c>
      <c r="AZ21" s="59">
        <v>0.2866708764996434</v>
      </c>
      <c r="BA21" s="59">
        <v>1.9899241605133107</v>
      </c>
      <c r="BB21" s="59">
        <v>0.27834668748094721</v>
      </c>
      <c r="BC21" s="59">
        <v>1.8826054372064089</v>
      </c>
      <c r="BD21" s="59">
        <v>0.39373662841287621</v>
      </c>
      <c r="BE21" s="59">
        <v>33.11002773416751</v>
      </c>
      <c r="BF21" s="59">
        <v>9.7340777278058184</v>
      </c>
      <c r="BG21" s="59">
        <v>1.9561744042809874</v>
      </c>
      <c r="BH21" s="62">
        <v>9.9</v>
      </c>
      <c r="BI21" s="63">
        <v>0.16700000000000001</v>
      </c>
      <c r="BJ21" s="62">
        <v>5.1609999999999996</v>
      </c>
      <c r="BK21" s="63">
        <v>1.4</v>
      </c>
      <c r="BL21" s="62">
        <v>2.6480000000000001</v>
      </c>
      <c r="BM21" s="62">
        <v>0.52600000000000002</v>
      </c>
      <c r="BN21" s="63">
        <v>1.69</v>
      </c>
      <c r="BO21" s="62">
        <v>52.12</v>
      </c>
      <c r="BP21" s="62">
        <v>14.14</v>
      </c>
      <c r="BQ21" s="62">
        <v>26.74</v>
      </c>
      <c r="BR21" s="62">
        <v>5.31</v>
      </c>
    </row>
    <row r="22" spans="1:78" s="50" customFormat="1" ht="13">
      <c r="A22" s="48" t="s">
        <v>289</v>
      </c>
      <c r="B22" s="48" t="s">
        <v>290</v>
      </c>
      <c r="C22" s="50" t="s">
        <v>269</v>
      </c>
      <c r="E22" s="50" t="s">
        <v>270</v>
      </c>
      <c r="F22" s="50" t="s">
        <v>271</v>
      </c>
      <c r="G22" s="50" t="s">
        <v>272</v>
      </c>
      <c r="I22" s="59">
        <v>12.25</v>
      </c>
      <c r="J22" s="59">
        <v>4.96</v>
      </c>
      <c r="K22" s="59">
        <v>11.36</v>
      </c>
      <c r="L22" s="59">
        <v>1.27</v>
      </c>
      <c r="M22" s="59">
        <v>2.15</v>
      </c>
      <c r="N22" s="60">
        <v>0.08</v>
      </c>
      <c r="O22" s="59">
        <v>4.7699999999999996</v>
      </c>
      <c r="P22" s="60">
        <v>0.74</v>
      </c>
      <c r="Q22" s="60">
        <v>0.61</v>
      </c>
      <c r="R22" s="59">
        <v>36.053568532965052</v>
      </c>
      <c r="S22" s="59">
        <v>1.3813054961837814</v>
      </c>
      <c r="T22" s="59">
        <v>15.821871329892762</v>
      </c>
      <c r="U22" s="61">
        <v>171.98115546842067</v>
      </c>
      <c r="V22" s="61">
        <v>151.16835914697822</v>
      </c>
      <c r="W22" s="61">
        <v>26.642598402720967</v>
      </c>
      <c r="X22" s="61">
        <v>112.45262104741029</v>
      </c>
      <c r="Y22" s="61">
        <v>443.96387961858318</v>
      </c>
      <c r="Z22" s="61">
        <v>110.60924524648382</v>
      </c>
      <c r="AA22" s="59">
        <v>4.5796249553209982</v>
      </c>
      <c r="AB22" s="59">
        <v>93.372032610308636</v>
      </c>
      <c r="AC22" s="59">
        <v>44.259090827593852</v>
      </c>
      <c r="AD22" s="61">
        <v>146.12796446578594</v>
      </c>
      <c r="AE22" s="59">
        <v>24.627736873003215</v>
      </c>
      <c r="AF22" s="59">
        <v>74.398134765234644</v>
      </c>
      <c r="AG22" s="59">
        <v>6.4888712293768211</v>
      </c>
      <c r="AH22" s="59">
        <v>12.115495267666835</v>
      </c>
      <c r="AI22" s="60">
        <v>7.7923704615200526E-2</v>
      </c>
      <c r="AJ22" s="60">
        <v>0.19159300339060159</v>
      </c>
      <c r="AK22" s="59">
        <v>7.3591372910810628</v>
      </c>
      <c r="AL22" s="60">
        <v>2.719509170420976</v>
      </c>
      <c r="AM22" s="59">
        <v>3.2048181742410606</v>
      </c>
      <c r="AN22" s="61">
        <v>556.36579804708344</v>
      </c>
      <c r="AO22" s="59">
        <v>25.708763498519065</v>
      </c>
      <c r="AP22" s="59">
        <v>55.483750124643265</v>
      </c>
      <c r="AQ22" s="59">
        <v>6.6303037837462986</v>
      </c>
      <c r="AR22" s="59">
        <v>26.405099429083545</v>
      </c>
      <c r="AS22" s="59">
        <v>5.460337892981201</v>
      </c>
      <c r="AT22" s="59">
        <v>1.2530331501146776</v>
      </c>
      <c r="AU22" s="59">
        <v>0.7605545029475137</v>
      </c>
      <c r="AV22" s="59">
        <v>5.0351369734182434</v>
      </c>
      <c r="AW22" s="59">
        <v>4.5511393773657378</v>
      </c>
      <c r="AX22" s="59">
        <v>0.87285878732014821</v>
      </c>
      <c r="AY22" s="59">
        <v>2.4585237765022812</v>
      </c>
      <c r="AZ22" s="59">
        <v>0.34037678763185181</v>
      </c>
      <c r="BA22" s="59">
        <v>2.2915384488199568</v>
      </c>
      <c r="BB22" s="59">
        <v>0.31418061565001243</v>
      </c>
      <c r="BC22" s="59">
        <v>1.8577424071169608</v>
      </c>
      <c r="BD22" s="59">
        <v>0.42977994874492775</v>
      </c>
      <c r="BE22" s="59">
        <v>31.437056334410059</v>
      </c>
      <c r="BF22" s="59">
        <v>7.8283967797626666</v>
      </c>
      <c r="BG22" s="59">
        <v>2.2258032413945359</v>
      </c>
      <c r="BH22" s="62" t="s">
        <v>287</v>
      </c>
      <c r="BI22" s="63" t="s">
        <v>287</v>
      </c>
      <c r="BJ22" s="62" t="s">
        <v>287</v>
      </c>
      <c r="BK22" s="63" t="s">
        <v>287</v>
      </c>
      <c r="BL22" s="62" t="s">
        <v>287</v>
      </c>
      <c r="BM22" s="62" t="s">
        <v>287</v>
      </c>
      <c r="BN22" s="63" t="s">
        <v>287</v>
      </c>
      <c r="BO22" s="62" t="s">
        <v>287</v>
      </c>
      <c r="BP22" s="62" t="s">
        <v>287</v>
      </c>
      <c r="BQ22" s="62" t="s">
        <v>287</v>
      </c>
      <c r="BR22" s="62" t="s">
        <v>287</v>
      </c>
      <c r="BS22" s="48">
        <v>0.43</v>
      </c>
      <c r="BT22" s="48">
        <v>0.09</v>
      </c>
      <c r="BU22" s="48">
        <v>2.9</v>
      </c>
      <c r="BV22" s="48">
        <v>0.3</v>
      </c>
      <c r="BW22" s="48">
        <v>1.5</v>
      </c>
      <c r="BX22" s="48">
        <v>0.1</v>
      </c>
      <c r="BY22" s="59">
        <v>1.1000000000000001</v>
      </c>
      <c r="BZ22" s="59">
        <v>0.1</v>
      </c>
    </row>
    <row r="23" spans="1:78" s="50" customFormat="1" ht="13">
      <c r="A23" s="48" t="s">
        <v>14</v>
      </c>
      <c r="B23" s="48" t="s">
        <v>291</v>
      </c>
      <c r="C23" s="50" t="s">
        <v>269</v>
      </c>
      <c r="E23" s="50" t="s">
        <v>270</v>
      </c>
      <c r="F23" s="50" t="s">
        <v>271</v>
      </c>
      <c r="G23" s="50" t="s">
        <v>272</v>
      </c>
      <c r="I23" s="59">
        <v>10.76</v>
      </c>
      <c r="J23" s="59">
        <v>5.29</v>
      </c>
      <c r="K23" s="59">
        <v>7.58</v>
      </c>
      <c r="L23" s="59">
        <v>1.1100000000000001</v>
      </c>
      <c r="M23" s="59">
        <v>1.97</v>
      </c>
      <c r="N23" s="60">
        <v>0.11</v>
      </c>
      <c r="O23" s="59">
        <v>3.96</v>
      </c>
      <c r="P23" s="60">
        <v>0.89</v>
      </c>
      <c r="Q23" s="60">
        <v>0.37</v>
      </c>
      <c r="R23" s="59">
        <v>21.355482300941887</v>
      </c>
      <c r="S23" s="59">
        <v>0.79814716565480615</v>
      </c>
      <c r="T23" s="59">
        <v>10.351147687060308</v>
      </c>
      <c r="U23" s="61">
        <v>111.55128313136404</v>
      </c>
      <c r="V23" s="61">
        <v>51.082002001601545</v>
      </c>
      <c r="W23" s="61">
        <v>14.490957268937608</v>
      </c>
      <c r="X23" s="61">
        <v>38.123541758262142</v>
      </c>
      <c r="Y23" s="61">
        <v>114.34445336392534</v>
      </c>
      <c r="Z23" s="61">
        <v>124.35497873257542</v>
      </c>
      <c r="AA23" s="59">
        <v>2.9620840616287718</v>
      </c>
      <c r="AB23" s="59">
        <v>69.089554957065985</v>
      </c>
      <c r="AC23" s="59">
        <v>34.700378475131693</v>
      </c>
      <c r="AD23" s="61">
        <v>128.5885301662365</v>
      </c>
      <c r="AE23" s="59">
        <v>11.193071718002633</v>
      </c>
      <c r="AF23" s="59">
        <v>43.200643677784953</v>
      </c>
      <c r="AG23" s="59">
        <v>1.9054331338979831</v>
      </c>
      <c r="AH23" s="59">
        <v>1.9304242355295673</v>
      </c>
      <c r="AI23" s="60">
        <v>7.3902260707130324E-2</v>
      </c>
      <c r="AJ23" s="60">
        <v>0.12624191632461701</v>
      </c>
      <c r="AK23" s="59">
        <v>1.0900785801915338</v>
      </c>
      <c r="AL23" s="60">
        <v>0.76727992436767456</v>
      </c>
      <c r="AM23" s="59">
        <v>2.7139153413302162</v>
      </c>
      <c r="AN23" s="61">
        <v>362.55479613298905</v>
      </c>
      <c r="AO23" s="59">
        <v>12.267548467638983</v>
      </c>
      <c r="AP23" s="59">
        <v>25.591069561861058</v>
      </c>
      <c r="AQ23" s="59">
        <v>2.9582535346552876</v>
      </c>
      <c r="AR23" s="59">
        <v>11.888215685521073</v>
      </c>
      <c r="AS23" s="59">
        <v>2.4079393262179871</v>
      </c>
      <c r="AT23" s="59">
        <v>0.60847285268241325</v>
      </c>
      <c r="AU23" s="59">
        <v>0.34474583620399124</v>
      </c>
      <c r="AV23" s="59">
        <v>2.2151773753295436</v>
      </c>
      <c r="AW23" s="59">
        <v>2.0932900335840454</v>
      </c>
      <c r="AX23" s="59">
        <v>0.4112453557747367</v>
      </c>
      <c r="AY23" s="59">
        <v>1.1976006225176792</v>
      </c>
      <c r="AZ23" s="59">
        <v>0.17278398796142169</v>
      </c>
      <c r="BA23" s="59">
        <v>1.190384549809558</v>
      </c>
      <c r="BB23" s="59">
        <v>0.16602539691687515</v>
      </c>
      <c r="BC23" s="59">
        <v>1.0307401703966181</v>
      </c>
      <c r="BD23" s="59">
        <v>5.7697326277532469E-2</v>
      </c>
      <c r="BE23" s="59">
        <v>28.682223993532048</v>
      </c>
      <c r="BF23" s="59">
        <v>4.965242665010094</v>
      </c>
      <c r="BG23" s="59">
        <v>1.5781789935945598</v>
      </c>
      <c r="BH23" s="62">
        <v>7.4</v>
      </c>
      <c r="BI23" s="63">
        <v>8.8999999999999996E-2</v>
      </c>
      <c r="BJ23" s="62">
        <v>2.734</v>
      </c>
      <c r="BK23" s="63">
        <v>0.69099999999999995</v>
      </c>
      <c r="BL23" s="62">
        <v>3.0539999999999998</v>
      </c>
      <c r="BM23" s="62">
        <v>0.79100000000000004</v>
      </c>
      <c r="BN23" s="63">
        <v>1.21</v>
      </c>
      <c r="BO23" s="62">
        <v>37.15</v>
      </c>
      <c r="BP23" s="62">
        <v>9.39</v>
      </c>
      <c r="BQ23" s="62">
        <v>41.49</v>
      </c>
      <c r="BR23" s="62">
        <v>10.75</v>
      </c>
    </row>
    <row r="24" spans="1:78" s="50" customFormat="1" ht="13">
      <c r="A24" s="48" t="s">
        <v>15</v>
      </c>
      <c r="B24" s="48" t="s">
        <v>292</v>
      </c>
      <c r="C24" s="50" t="s">
        <v>269</v>
      </c>
      <c r="E24" s="50" t="s">
        <v>270</v>
      </c>
      <c r="F24" s="50" t="s">
        <v>271</v>
      </c>
      <c r="G24" s="50" t="s">
        <v>272</v>
      </c>
      <c r="I24" s="59">
        <v>12.63</v>
      </c>
      <c r="J24" s="59">
        <v>4</v>
      </c>
      <c r="K24" s="59">
        <v>7.75</v>
      </c>
      <c r="L24" s="59">
        <v>1.23</v>
      </c>
      <c r="M24" s="59">
        <v>2.25</v>
      </c>
      <c r="N24" s="60">
        <v>0.06</v>
      </c>
      <c r="O24" s="59">
        <v>4.67</v>
      </c>
      <c r="P24" s="60">
        <v>0.77</v>
      </c>
      <c r="Q24" s="60">
        <v>0.54</v>
      </c>
      <c r="R24" s="59">
        <v>23.682559874980914</v>
      </c>
      <c r="S24" s="59">
        <v>0.77439846156816794</v>
      </c>
      <c r="T24" s="59">
        <v>12.075206157906903</v>
      </c>
      <c r="U24" s="61">
        <v>113.10714645778179</v>
      </c>
      <c r="V24" s="61">
        <v>64.162581958531533</v>
      </c>
      <c r="W24" s="61">
        <v>14.203622076599387</v>
      </c>
      <c r="X24" s="61">
        <v>43.62943016759187</v>
      </c>
      <c r="Y24" s="61">
        <v>196.3606218041063</v>
      </c>
      <c r="Z24" s="61">
        <v>76.760488082357156</v>
      </c>
      <c r="AA24" s="59">
        <v>3.5442994688158911</v>
      </c>
      <c r="AB24" s="59">
        <v>82.714392183197418</v>
      </c>
      <c r="AC24" s="59">
        <v>32.602656434687539</v>
      </c>
      <c r="AD24" s="61">
        <v>143.37840171356891</v>
      </c>
      <c r="AE24" s="59">
        <v>14.472775012507835</v>
      </c>
      <c r="AF24" s="59">
        <v>62.914202142463481</v>
      </c>
      <c r="AG24" s="59">
        <v>4.0151525575177542</v>
      </c>
      <c r="AH24" s="59">
        <v>2.507110606416572</v>
      </c>
      <c r="AI24" s="60">
        <v>7.5651961588579827E-2</v>
      </c>
      <c r="AJ24" s="60">
        <v>5.9075984903218741E-2</v>
      </c>
      <c r="AK24" s="59">
        <v>3.8927631558119011</v>
      </c>
      <c r="AL24" s="60">
        <v>1.2182337805248471</v>
      </c>
      <c r="AM24" s="59">
        <v>2.5737550825826898</v>
      </c>
      <c r="AN24" s="61">
        <v>328.05776828219393</v>
      </c>
      <c r="AO24" s="59">
        <v>17.01834174153203</v>
      </c>
      <c r="AP24" s="59">
        <v>37.800455872247888</v>
      </c>
      <c r="AQ24" s="59">
        <v>4.2680118028310465</v>
      </c>
      <c r="AR24" s="59">
        <v>16.997770212281527</v>
      </c>
      <c r="AS24" s="59">
        <v>3.3676289696501067</v>
      </c>
      <c r="AT24" s="59">
        <v>0.78720389621307918</v>
      </c>
      <c r="AU24" s="59">
        <v>0.46061393328816125</v>
      </c>
      <c r="AV24" s="59">
        <v>3.0196766398904287</v>
      </c>
      <c r="AW24" s="59">
        <v>2.7676929945162794</v>
      </c>
      <c r="AX24" s="59">
        <v>0.54024016308998535</v>
      </c>
      <c r="AY24" s="59">
        <v>1.5545361402644153</v>
      </c>
      <c r="AZ24" s="59">
        <v>0.2199764557415437</v>
      </c>
      <c r="BA24" s="59">
        <v>1.4971601036916362</v>
      </c>
      <c r="BB24" s="59">
        <v>0.20655608400043315</v>
      </c>
      <c r="BC24" s="59">
        <v>1.6537748548019988</v>
      </c>
      <c r="BD24" s="59">
        <v>0.16437854015637224</v>
      </c>
      <c r="BE24" s="59">
        <v>20.697191057018106</v>
      </c>
      <c r="BF24" s="59">
        <v>4.9320138874885471</v>
      </c>
      <c r="BG24" s="59">
        <v>1.4636870017227377</v>
      </c>
      <c r="BH24" s="62">
        <v>24.1</v>
      </c>
      <c r="BI24" s="63">
        <v>0.16900000000000001</v>
      </c>
      <c r="BJ24" s="62">
        <v>14.374000000000001</v>
      </c>
      <c r="BK24" s="63">
        <v>3.22</v>
      </c>
      <c r="BL24" s="62">
        <v>5.8710000000000004</v>
      </c>
      <c r="BM24" s="62">
        <v>0.5</v>
      </c>
      <c r="BN24" s="63">
        <v>0.7</v>
      </c>
      <c r="BO24" s="62">
        <v>59.56</v>
      </c>
      <c r="BP24" s="62">
        <v>13.34</v>
      </c>
      <c r="BQ24" s="62">
        <v>24.33</v>
      </c>
      <c r="BR24" s="62">
        <v>2.0699999999999998</v>
      </c>
    </row>
    <row r="25" spans="1:78" s="50" customFormat="1" ht="13">
      <c r="A25" s="48" t="s">
        <v>16</v>
      </c>
      <c r="B25" s="48" t="s">
        <v>293</v>
      </c>
      <c r="C25" s="50" t="s">
        <v>269</v>
      </c>
      <c r="E25" s="50" t="s">
        <v>270</v>
      </c>
      <c r="F25" s="50" t="s">
        <v>271</v>
      </c>
      <c r="G25" s="50" t="s">
        <v>272</v>
      </c>
      <c r="I25" s="59">
        <v>10.58</v>
      </c>
      <c r="J25" s="59">
        <v>1.8</v>
      </c>
      <c r="K25" s="59">
        <v>12.54</v>
      </c>
      <c r="L25" s="59">
        <v>1.17</v>
      </c>
      <c r="M25" s="59">
        <v>3.06</v>
      </c>
      <c r="N25" s="60">
        <v>0.06</v>
      </c>
      <c r="O25" s="59">
        <v>1.1100000000000001</v>
      </c>
      <c r="P25" s="60">
        <v>0.67</v>
      </c>
      <c r="Q25" s="60">
        <v>0.57999999999999996</v>
      </c>
      <c r="R25" s="59">
        <v>59.842373221873842</v>
      </c>
      <c r="S25" s="59">
        <v>1.8265377212823857</v>
      </c>
      <c r="T25" s="59">
        <v>26.019835073457518</v>
      </c>
      <c r="U25" s="61">
        <v>297.17552436459908</v>
      </c>
      <c r="V25" s="61">
        <v>115.29240143445166</v>
      </c>
      <c r="W25" s="61">
        <v>34.26949404012155</v>
      </c>
      <c r="X25" s="61">
        <v>97.274653816923887</v>
      </c>
      <c r="Y25" s="61">
        <v>363.96016530202132</v>
      </c>
      <c r="Z25" s="61">
        <v>114.40282136522244</v>
      </c>
      <c r="AA25" s="59">
        <v>6.1746002272796527</v>
      </c>
      <c r="AB25" s="59">
        <v>178.09427188131755</v>
      </c>
      <c r="AC25" s="59">
        <v>79.56496677813314</v>
      </c>
      <c r="AD25" s="61">
        <v>195.75990882859344</v>
      </c>
      <c r="AE25" s="59">
        <v>44.791863334055115</v>
      </c>
      <c r="AF25" s="59">
        <v>90.362293692535019</v>
      </c>
      <c r="AG25" s="59">
        <v>11.244762416772858</v>
      </c>
      <c r="AH25" s="59">
        <v>6.4493459670066677</v>
      </c>
      <c r="AI25" s="60">
        <v>9.8919397711202187E-2</v>
      </c>
      <c r="AJ25" s="60">
        <v>0.10823076172590811</v>
      </c>
      <c r="AK25" s="60">
        <v>7.5844374951522671</v>
      </c>
      <c r="AL25" s="60">
        <v>5.0200415793511715</v>
      </c>
      <c r="AM25" s="59">
        <v>5.8437773517694653</v>
      </c>
      <c r="AN25" s="61">
        <v>672.24962351008162</v>
      </c>
      <c r="AO25" s="59">
        <v>51.498486581153202</v>
      </c>
      <c r="AP25" s="59">
        <v>108.34879315941872</v>
      </c>
      <c r="AQ25" s="59">
        <v>13.01182404995164</v>
      </c>
      <c r="AR25" s="59">
        <v>48.306575910232894</v>
      </c>
      <c r="AS25" s="59">
        <v>10.161880341226484</v>
      </c>
      <c r="AT25" s="59">
        <v>2.2973394495945887</v>
      </c>
      <c r="AU25" s="59">
        <v>1.3998628155571904</v>
      </c>
      <c r="AV25" s="59">
        <v>9.4449068148479505</v>
      </c>
      <c r="AW25" s="59">
        <v>8.1430799888981369</v>
      </c>
      <c r="AX25" s="59">
        <v>1.5350120539751857</v>
      </c>
      <c r="AY25" s="59">
        <v>4.232581022930435</v>
      </c>
      <c r="AZ25" s="59">
        <v>0.58656515518447094</v>
      </c>
      <c r="BA25" s="59">
        <v>3.7161279360638639</v>
      </c>
      <c r="BB25" s="59">
        <v>0.52211596610600308</v>
      </c>
      <c r="BC25" s="59">
        <v>2.3132468778627664</v>
      </c>
      <c r="BD25" s="59">
        <v>0.6428084396244208</v>
      </c>
      <c r="BE25" s="59">
        <v>52.603629625327628</v>
      </c>
      <c r="BF25" s="60">
        <v>13.932159759632189</v>
      </c>
      <c r="BG25" s="60">
        <v>3.1183799799532834</v>
      </c>
      <c r="BH25" s="62">
        <v>7.8</v>
      </c>
      <c r="BI25" s="63">
        <v>2.4E-2</v>
      </c>
      <c r="BJ25" s="62">
        <v>2.2709999999999999</v>
      </c>
      <c r="BK25" s="63">
        <v>0.79500000000000004</v>
      </c>
      <c r="BL25" s="62">
        <v>4.093</v>
      </c>
      <c r="BM25" s="62">
        <v>0.61499999999999999</v>
      </c>
      <c r="BN25" s="63">
        <v>0.3</v>
      </c>
      <c r="BO25" s="62">
        <v>29.12</v>
      </c>
      <c r="BP25" s="62">
        <v>10.199999999999999</v>
      </c>
      <c r="BQ25" s="62">
        <v>52.5</v>
      </c>
      <c r="BR25" s="62">
        <v>7.88</v>
      </c>
    </row>
    <row r="26" spans="1:78" s="50" customFormat="1" ht="13">
      <c r="A26" s="48" t="s">
        <v>17</v>
      </c>
      <c r="B26" s="48" t="s">
        <v>294</v>
      </c>
      <c r="C26" s="50" t="s">
        <v>269</v>
      </c>
      <c r="E26" s="50" t="s">
        <v>270</v>
      </c>
      <c r="F26" s="50" t="s">
        <v>271</v>
      </c>
      <c r="G26" s="50" t="s">
        <v>272</v>
      </c>
      <c r="I26" s="59">
        <v>12.17</v>
      </c>
      <c r="J26" s="59">
        <v>5.19</v>
      </c>
      <c r="K26" s="59">
        <v>7.63</v>
      </c>
      <c r="L26" s="59">
        <v>1.35</v>
      </c>
      <c r="M26" s="59">
        <v>2.5099999999999998</v>
      </c>
      <c r="N26" s="60">
        <v>0.17</v>
      </c>
      <c r="O26" s="59">
        <v>4.05</v>
      </c>
      <c r="P26" s="60">
        <v>0.73</v>
      </c>
      <c r="Q26" s="60">
        <v>0.49</v>
      </c>
      <c r="R26" s="59">
        <v>27.402001694975219</v>
      </c>
      <c r="S26" s="59">
        <v>1.0292700770202834</v>
      </c>
      <c r="T26" s="59">
        <v>12.781604911127166</v>
      </c>
      <c r="U26" s="61">
        <v>102.38187852452056</v>
      </c>
      <c r="V26" s="61">
        <v>64.322033287793346</v>
      </c>
      <c r="W26" s="61">
        <v>30.678221963167349</v>
      </c>
      <c r="X26" s="61">
        <v>59.596814587166079</v>
      </c>
      <c r="Y26" s="61">
        <v>221.69193623732397</v>
      </c>
      <c r="Z26" s="61">
        <v>107.88992774353753</v>
      </c>
      <c r="AA26" s="59">
        <v>3.0762332636124841</v>
      </c>
      <c r="AB26" s="59">
        <v>61.61713618370694</v>
      </c>
      <c r="AC26" s="59">
        <v>39.66402986655374</v>
      </c>
      <c r="AD26" s="61">
        <v>131.82707552313138</v>
      </c>
      <c r="AE26" s="59">
        <v>18.511090525972705</v>
      </c>
      <c r="AF26" s="59">
        <v>47.513301173961153</v>
      </c>
      <c r="AG26" s="59">
        <v>4.4910289161960986</v>
      </c>
      <c r="AH26" s="59">
        <v>2.7405603745590152</v>
      </c>
      <c r="AI26" s="60">
        <v>7.4980755729566181E-2</v>
      </c>
      <c r="AJ26" s="60">
        <v>0.16419548322496164</v>
      </c>
      <c r="AK26" s="59">
        <v>13.982229908173414</v>
      </c>
      <c r="AL26" s="60">
        <v>1.4924621811630492</v>
      </c>
      <c r="AM26" s="59">
        <v>3.3984751285473633</v>
      </c>
      <c r="AN26" s="61">
        <v>400.61446610179433</v>
      </c>
      <c r="AO26" s="59">
        <v>19.331936173850774</v>
      </c>
      <c r="AP26" s="59">
        <v>41.443468495231478</v>
      </c>
      <c r="AQ26" s="59">
        <v>4.8083841435418426</v>
      </c>
      <c r="AR26" s="59">
        <v>19.338468362512369</v>
      </c>
      <c r="AS26" s="59">
        <v>3.9903638217286184</v>
      </c>
      <c r="AT26" s="59">
        <v>0.98296852932469025</v>
      </c>
      <c r="AU26" s="59">
        <v>0.56868712240893715</v>
      </c>
      <c r="AV26" s="59">
        <v>3.7198007166991367</v>
      </c>
      <c r="AW26" s="59">
        <v>3.4127589141420005</v>
      </c>
      <c r="AX26" s="59">
        <v>0.66113226263729252</v>
      </c>
      <c r="AY26" s="59">
        <v>1.8784124413058976</v>
      </c>
      <c r="AZ26" s="59">
        <v>0.26304649061804536</v>
      </c>
      <c r="BA26" s="59">
        <v>1.7778674696433339</v>
      </c>
      <c r="BB26" s="59">
        <v>0.24738401203184987</v>
      </c>
      <c r="BC26" s="59">
        <v>1.2616927959165067</v>
      </c>
      <c r="BD26" s="59">
        <v>0.26666371671983102</v>
      </c>
      <c r="BE26" s="59">
        <v>25.422075380190599</v>
      </c>
      <c r="BF26" s="59">
        <v>6.0984076035668231</v>
      </c>
      <c r="BG26" s="59">
        <v>1.6890228581592384</v>
      </c>
      <c r="BH26" s="62" t="s">
        <v>287</v>
      </c>
      <c r="BI26" s="63" t="s">
        <v>287</v>
      </c>
      <c r="BJ26" s="62" t="s">
        <v>287</v>
      </c>
      <c r="BK26" s="63" t="s">
        <v>287</v>
      </c>
      <c r="BL26" s="62" t="s">
        <v>287</v>
      </c>
      <c r="BM26" s="62" t="s">
        <v>287</v>
      </c>
      <c r="BN26" s="63" t="s">
        <v>287</v>
      </c>
      <c r="BO26" s="62" t="s">
        <v>287</v>
      </c>
      <c r="BP26" s="62" t="s">
        <v>287</v>
      </c>
      <c r="BQ26" s="62" t="s">
        <v>287</v>
      </c>
      <c r="BR26" s="62" t="s">
        <v>287</v>
      </c>
    </row>
    <row r="27" spans="1:78" s="50" customFormat="1" ht="13">
      <c r="A27" s="48" t="s">
        <v>92</v>
      </c>
      <c r="B27" s="48" t="s">
        <v>295</v>
      </c>
      <c r="C27" s="50" t="s">
        <v>269</v>
      </c>
      <c r="E27" s="50" t="s">
        <v>270</v>
      </c>
      <c r="F27" s="50" t="s">
        <v>271</v>
      </c>
      <c r="G27" s="50" t="s">
        <v>272</v>
      </c>
      <c r="I27" s="59">
        <v>20.93</v>
      </c>
      <c r="J27" s="59">
        <v>2.68</v>
      </c>
      <c r="K27" s="59">
        <v>12.13</v>
      </c>
      <c r="L27" s="59">
        <v>3.44</v>
      </c>
      <c r="M27" s="59">
        <v>3.21</v>
      </c>
      <c r="N27" s="60">
        <v>0.17</v>
      </c>
      <c r="O27" s="59">
        <v>3.96</v>
      </c>
      <c r="P27" s="60">
        <v>0.5</v>
      </c>
      <c r="Q27" s="60">
        <v>0.68</v>
      </c>
      <c r="R27" s="59">
        <v>77.422626471875461</v>
      </c>
      <c r="S27" s="59">
        <v>1.5181622382630728</v>
      </c>
      <c r="T27" s="59">
        <v>19.200513457608341</v>
      </c>
      <c r="U27" s="61">
        <v>187.25431716371662</v>
      </c>
      <c r="V27" s="61">
        <v>107.11552791762415</v>
      </c>
      <c r="W27" s="61">
        <v>42.428250562050415</v>
      </c>
      <c r="X27" s="61">
        <v>93.686036752614157</v>
      </c>
      <c r="Y27" s="61">
        <v>107.16649277229124</v>
      </c>
      <c r="Z27" s="61">
        <v>218.4615544181502</v>
      </c>
      <c r="AA27" s="59">
        <v>5.6551050288624438</v>
      </c>
      <c r="AB27" s="59">
        <v>81.258325986232023</v>
      </c>
      <c r="AC27" s="59">
        <v>85.542670132723998</v>
      </c>
      <c r="AD27" s="61">
        <v>105.1628404261233</v>
      </c>
      <c r="AE27" s="59">
        <v>16.797782953618679</v>
      </c>
      <c r="AF27" s="59">
        <v>51.51989141313426</v>
      </c>
      <c r="AG27" s="59">
        <v>6.1140297748184409</v>
      </c>
      <c r="AH27" s="59">
        <v>3.0285822223592138</v>
      </c>
      <c r="AI27" s="60">
        <v>7.9190471180903027E-2</v>
      </c>
      <c r="AJ27" s="60">
        <v>0.19380657103568671</v>
      </c>
      <c r="AK27" s="59">
        <v>15.458747461406817</v>
      </c>
      <c r="AL27" s="60">
        <v>1.5393935449401552</v>
      </c>
      <c r="AM27" s="59">
        <v>5.4301506703669995</v>
      </c>
      <c r="AN27" s="61">
        <v>983.62209750162594</v>
      </c>
      <c r="AO27" s="59">
        <v>16.279238289086635</v>
      </c>
      <c r="AP27" s="59">
        <v>37.730990289872004</v>
      </c>
      <c r="AQ27" s="59">
        <v>4.1590382180123244</v>
      </c>
      <c r="AR27" s="59">
        <v>16.767376502760623</v>
      </c>
      <c r="AS27" s="59">
        <v>3.5887675678261659</v>
      </c>
      <c r="AT27" s="59">
        <v>1.0160750523097781</v>
      </c>
      <c r="AU27" s="59">
        <v>0.52286381434152762</v>
      </c>
      <c r="AV27" s="59">
        <v>3.3364815635531011</v>
      </c>
      <c r="AW27" s="59">
        <v>3.2215187190116441</v>
      </c>
      <c r="AX27" s="59">
        <v>0.63514690700707443</v>
      </c>
      <c r="AY27" s="59">
        <v>1.8467378768585554</v>
      </c>
      <c r="AZ27" s="59">
        <v>0.2660644189013503</v>
      </c>
      <c r="BA27" s="59">
        <v>1.8126690893112558</v>
      </c>
      <c r="BB27" s="59">
        <v>0.24922179858421775</v>
      </c>
      <c r="BC27" s="59">
        <v>1.4751166930187642</v>
      </c>
      <c r="BD27" s="59">
        <v>0.42232346291262901</v>
      </c>
      <c r="BE27" s="59">
        <v>31.476450328618284</v>
      </c>
      <c r="BF27" s="59">
        <v>6.9864854782611179</v>
      </c>
      <c r="BG27" s="59">
        <v>1.4298891779155933</v>
      </c>
      <c r="BH27" s="62">
        <v>11.2</v>
      </c>
      <c r="BI27" s="63">
        <v>5.0000000000000001E-3</v>
      </c>
      <c r="BJ27" s="62">
        <v>2.6190000000000002</v>
      </c>
      <c r="BK27" s="63">
        <v>0.40500000000000003</v>
      </c>
      <c r="BL27" s="62">
        <v>7.1269999999999998</v>
      </c>
      <c r="BM27" s="62">
        <v>1.0780000000000001</v>
      </c>
      <c r="BN27" s="63">
        <v>0.05</v>
      </c>
      <c r="BO27" s="62">
        <v>23.31</v>
      </c>
      <c r="BP27" s="62">
        <v>3.6</v>
      </c>
      <c r="BQ27" s="62">
        <v>63.45</v>
      </c>
      <c r="BR27" s="62">
        <v>9.6</v>
      </c>
      <c r="BS27" s="48">
        <v>0.21</v>
      </c>
      <c r="BT27" s="48">
        <v>0.01</v>
      </c>
      <c r="BU27" s="48">
        <v>4.5</v>
      </c>
      <c r="BV27" s="48">
        <v>0.4</v>
      </c>
      <c r="BW27" s="48">
        <v>4.3</v>
      </c>
      <c r="BX27" s="48">
        <v>1.2</v>
      </c>
      <c r="BY27" s="59">
        <v>0.9</v>
      </c>
      <c r="BZ27" s="59">
        <v>0.1</v>
      </c>
    </row>
    <row r="28" spans="1:78" s="50" customFormat="1" ht="13">
      <c r="A28" s="48" t="s">
        <v>18</v>
      </c>
      <c r="C28" s="50" t="s">
        <v>296</v>
      </c>
      <c r="E28" s="50" t="s">
        <v>80</v>
      </c>
      <c r="G28" s="50" t="s">
        <v>272</v>
      </c>
      <c r="I28" s="59">
        <v>23.87</v>
      </c>
      <c r="J28" s="59">
        <v>5.0199999999999996</v>
      </c>
      <c r="K28" s="59">
        <v>11.86</v>
      </c>
      <c r="L28" s="59">
        <v>1.32</v>
      </c>
      <c r="M28" s="59">
        <v>5.34</v>
      </c>
      <c r="N28" s="60">
        <v>0.24</v>
      </c>
      <c r="O28" s="59">
        <v>8.0399999999999991</v>
      </c>
      <c r="P28" s="60">
        <v>0.46</v>
      </c>
      <c r="Q28" s="60">
        <v>1.4</v>
      </c>
      <c r="R28" s="59">
        <v>12.983668790553384</v>
      </c>
      <c r="S28" s="59">
        <v>0.86372533910863303</v>
      </c>
      <c r="T28" s="59">
        <v>33.307246395823213</v>
      </c>
      <c r="U28" s="61">
        <v>236.33378522364794</v>
      </c>
      <c r="V28" s="61">
        <v>9.6431636292071747</v>
      </c>
      <c r="W28" s="61">
        <v>19.772608236417486</v>
      </c>
      <c r="X28" s="61">
        <v>3.9343944962251403</v>
      </c>
      <c r="Y28" s="61">
        <v>40.934733446614409</v>
      </c>
      <c r="Z28" s="61">
        <v>112.28147672207503</v>
      </c>
      <c r="AA28" s="59">
        <v>4.4779729096675336</v>
      </c>
      <c r="AB28" s="59">
        <v>3.6747181226216825</v>
      </c>
      <c r="AC28" s="59">
        <v>15.728557238113968</v>
      </c>
      <c r="AD28" s="61">
        <v>404.04849199079467</v>
      </c>
      <c r="AE28" s="59">
        <v>30.771584788325438</v>
      </c>
      <c r="AF28" s="59">
        <v>128.19090102286862</v>
      </c>
      <c r="AG28" s="59">
        <v>3.8762807623262532</v>
      </c>
      <c r="AH28" s="59">
        <v>1.0668596424399741</v>
      </c>
      <c r="AI28" s="60">
        <v>8.2221070175621788E-2</v>
      </c>
      <c r="AJ28" s="60">
        <v>0.13569367458486475</v>
      </c>
      <c r="AK28" s="59">
        <v>1.0495597500066216</v>
      </c>
      <c r="AL28" s="60">
        <v>0.12567534966031654</v>
      </c>
      <c r="AM28" s="59">
        <v>0.78398162685415396</v>
      </c>
      <c r="AN28" s="61">
        <v>305.64291263659055</v>
      </c>
      <c r="AO28" s="59">
        <v>10.978319761132255</v>
      </c>
      <c r="AP28" s="59">
        <v>26.677021195978924</v>
      </c>
      <c r="AQ28" s="59">
        <v>3.8836542529343587</v>
      </c>
      <c r="AR28" s="59">
        <v>18.425174011242138</v>
      </c>
      <c r="AS28" s="59">
        <v>4.6808298426308523</v>
      </c>
      <c r="AT28" s="59">
        <v>1.3928809543031688</v>
      </c>
      <c r="AU28" s="59">
        <v>0.8136472795781664</v>
      </c>
      <c r="AV28" s="59">
        <v>5.0596954038484885</v>
      </c>
      <c r="AW28" s="59">
        <v>5.3452326777207162</v>
      </c>
      <c r="AX28" s="59">
        <v>1.1056211988496716</v>
      </c>
      <c r="AY28" s="59">
        <v>3.2565196445272488</v>
      </c>
      <c r="AZ28" s="59">
        <v>0.47335360171506319</v>
      </c>
      <c r="BA28" s="59">
        <v>3.2598748003622626</v>
      </c>
      <c r="BB28" s="59">
        <v>0.47045591519425983</v>
      </c>
      <c r="BC28" s="59">
        <v>3.2185017417902353</v>
      </c>
      <c r="BD28" s="59">
        <v>0.25028159482992979</v>
      </c>
      <c r="BE28" s="59">
        <v>4.8345723710363044</v>
      </c>
      <c r="BF28" s="59">
        <v>1.1550832426881583</v>
      </c>
      <c r="BG28" s="59">
        <v>0.60599162959420194</v>
      </c>
      <c r="BH28" s="62">
        <v>6.2</v>
      </c>
      <c r="BI28" s="63">
        <v>1.7000000000000001E-2</v>
      </c>
      <c r="BJ28" s="62">
        <v>9.4E-2</v>
      </c>
      <c r="BK28" s="63">
        <v>1.6E-2</v>
      </c>
      <c r="BL28" s="62">
        <v>3.093</v>
      </c>
      <c r="BM28" s="62">
        <v>2.964</v>
      </c>
      <c r="BN28" s="63">
        <v>0.28000000000000003</v>
      </c>
      <c r="BO28" s="62">
        <v>1.52</v>
      </c>
      <c r="BP28" s="62">
        <v>0.26</v>
      </c>
      <c r="BQ28" s="62">
        <v>50.01</v>
      </c>
      <c r="BR28" s="62">
        <v>47.92</v>
      </c>
      <c r="BS28" s="48">
        <v>0.03</v>
      </c>
      <c r="BT28" s="48">
        <v>0.01</v>
      </c>
      <c r="BU28" s="48">
        <v>0.5</v>
      </c>
      <c r="BV28" s="48">
        <v>0.4</v>
      </c>
      <c r="BW28" s="48" t="s">
        <v>287</v>
      </c>
      <c r="BX28" s="48" t="s">
        <v>287</v>
      </c>
      <c r="BY28" s="59">
        <v>0.7</v>
      </c>
      <c r="BZ28" s="59">
        <v>0.2</v>
      </c>
    </row>
    <row r="29" spans="1:78" s="50" customFormat="1" ht="13">
      <c r="A29" s="48" t="s">
        <v>20</v>
      </c>
      <c r="C29" s="50" t="s">
        <v>296</v>
      </c>
      <c r="E29" s="50" t="s">
        <v>80</v>
      </c>
      <c r="G29" s="50" t="s">
        <v>272</v>
      </c>
      <c r="I29" s="59">
        <v>20.89</v>
      </c>
      <c r="J29" s="59">
        <v>4.9400000000000004</v>
      </c>
      <c r="K29" s="59">
        <v>5.96</v>
      </c>
      <c r="L29" s="59">
        <v>2.04</v>
      </c>
      <c r="M29" s="59">
        <v>2.66</v>
      </c>
      <c r="N29" s="60">
        <v>0.14000000000000001</v>
      </c>
      <c r="O29" s="59">
        <v>6.12</v>
      </c>
      <c r="P29" s="60">
        <v>0.24</v>
      </c>
      <c r="Q29" s="60">
        <v>0.5</v>
      </c>
      <c r="R29" s="59">
        <v>20.448629220384369</v>
      </c>
      <c r="S29" s="59">
        <v>0.91940410728362654</v>
      </c>
      <c r="T29" s="59">
        <v>14.85249177925518</v>
      </c>
      <c r="U29" s="61">
        <v>95.750800001791603</v>
      </c>
      <c r="V29" s="61">
        <v>1.6903775029130554</v>
      </c>
      <c r="W29" s="61">
        <v>11.235309259472073</v>
      </c>
      <c r="X29" s="61">
        <v>1.9250622992703448</v>
      </c>
      <c r="Y29" s="61">
        <v>37.860595902629321</v>
      </c>
      <c r="Z29" s="61">
        <v>87.460350030499725</v>
      </c>
      <c r="AA29" s="59">
        <v>3.3277353084192987</v>
      </c>
      <c r="AB29" s="59">
        <v>3.0953975865598058</v>
      </c>
      <c r="AC29" s="59">
        <v>32.467602855100928</v>
      </c>
      <c r="AD29" s="61">
        <v>517.20713366007419</v>
      </c>
      <c r="AE29" s="59">
        <v>14.263927810099688</v>
      </c>
      <c r="AF29" s="59">
        <v>85.911710547959814</v>
      </c>
      <c r="AG29" s="59">
        <v>4.6288892465027409</v>
      </c>
      <c r="AH29" s="59">
        <v>1.434263047424954</v>
      </c>
      <c r="AI29" s="60">
        <v>7.3944269002783655E-2</v>
      </c>
      <c r="AJ29" s="60">
        <v>9.1040480036622198E-2</v>
      </c>
      <c r="AK29" s="59">
        <v>0.69926770809253158</v>
      </c>
      <c r="AL29" s="60">
        <v>0.61482669741050899</v>
      </c>
      <c r="AM29" s="59">
        <v>1.4299019009271532</v>
      </c>
      <c r="AN29" s="61">
        <v>647.42404244728857</v>
      </c>
      <c r="AO29" s="59">
        <v>11.213865210737</v>
      </c>
      <c r="AP29" s="59">
        <v>23.367599395287236</v>
      </c>
      <c r="AQ29" s="59">
        <v>3.0338720733743618</v>
      </c>
      <c r="AR29" s="59">
        <v>12.81822779432739</v>
      </c>
      <c r="AS29" s="59">
        <v>2.7274732739593301</v>
      </c>
      <c r="AT29" s="59">
        <v>0.87239260673249008</v>
      </c>
      <c r="AU29" s="59">
        <v>0.39252736081681</v>
      </c>
      <c r="AV29" s="59">
        <v>2.5233917873133844</v>
      </c>
      <c r="AW29" s="59">
        <v>2.4758246080829527</v>
      </c>
      <c r="AX29" s="59">
        <v>0.50551171442241671</v>
      </c>
      <c r="AY29" s="59">
        <v>1.5091989145940812</v>
      </c>
      <c r="AZ29" s="59">
        <v>0.22755645308836214</v>
      </c>
      <c r="BA29" s="59">
        <v>1.6167810335457136</v>
      </c>
      <c r="BB29" s="59">
        <v>0.23883958555539589</v>
      </c>
      <c r="BC29" s="59">
        <v>2.3816023149016843</v>
      </c>
      <c r="BD29" s="59">
        <v>0.37522449098142346</v>
      </c>
      <c r="BE29" s="59">
        <v>6.8657531842110986</v>
      </c>
      <c r="BF29" s="59">
        <v>1.7906234277920186</v>
      </c>
      <c r="BG29" s="59">
        <v>0.81282175875830931</v>
      </c>
      <c r="BH29" s="62">
        <v>12</v>
      </c>
      <c r="BI29" s="63">
        <v>1.9E-2</v>
      </c>
      <c r="BJ29" s="62">
        <v>0.23300000000000001</v>
      </c>
      <c r="BK29" s="63">
        <v>1.2E-2</v>
      </c>
      <c r="BL29" s="62">
        <v>2.3180000000000001</v>
      </c>
      <c r="BM29" s="62">
        <v>9.4120000000000008</v>
      </c>
      <c r="BN29" s="63">
        <v>0.16</v>
      </c>
      <c r="BO29" s="62">
        <v>1.94</v>
      </c>
      <c r="BP29" s="62">
        <v>0.1</v>
      </c>
      <c r="BQ29" s="62">
        <v>19.329999999999998</v>
      </c>
      <c r="BR29" s="62">
        <v>78.47</v>
      </c>
      <c r="BS29" s="48">
        <v>0.06</v>
      </c>
      <c r="BT29" s="60">
        <v>0</v>
      </c>
      <c r="BU29" s="48">
        <v>1.7</v>
      </c>
      <c r="BV29" s="59">
        <v>0</v>
      </c>
      <c r="BW29" s="48">
        <v>16.7</v>
      </c>
      <c r="BX29" s="48">
        <v>0.3</v>
      </c>
      <c r="BY29" s="59">
        <v>0.6</v>
      </c>
      <c r="BZ29" s="59">
        <v>0.1</v>
      </c>
    </row>
    <row r="30" spans="1:78" s="50" customFormat="1" ht="13">
      <c r="A30" s="48" t="s">
        <v>22</v>
      </c>
      <c r="C30" s="50" t="s">
        <v>296</v>
      </c>
      <c r="E30" s="50" t="s">
        <v>297</v>
      </c>
      <c r="F30" s="50" t="s">
        <v>298</v>
      </c>
      <c r="G30" s="50" t="s">
        <v>272</v>
      </c>
      <c r="I30" s="59">
        <v>11.57</v>
      </c>
      <c r="J30" s="59">
        <v>4.55</v>
      </c>
      <c r="K30" s="59">
        <v>4.6399999999999997</v>
      </c>
      <c r="L30" s="59">
        <v>1.62</v>
      </c>
      <c r="M30" s="59">
        <v>2.44</v>
      </c>
      <c r="N30" s="60">
        <v>0.1</v>
      </c>
      <c r="O30" s="59">
        <v>4.4000000000000004</v>
      </c>
      <c r="P30" s="60">
        <v>0.23</v>
      </c>
      <c r="Q30" s="60">
        <v>0.38</v>
      </c>
      <c r="R30" s="59">
        <v>25.816398153693598</v>
      </c>
      <c r="S30" s="59">
        <v>1.2516759913587543</v>
      </c>
      <c r="T30" s="59">
        <v>13.423349310479876</v>
      </c>
      <c r="U30" s="61">
        <v>114.26882518139898</v>
      </c>
      <c r="V30" s="61">
        <v>4.6528747769069705</v>
      </c>
      <c r="W30" s="61">
        <v>13.07470068581873</v>
      </c>
      <c r="X30" s="61">
        <v>4.1681697413407548</v>
      </c>
      <c r="Y30" s="61">
        <v>45.101015985998202</v>
      </c>
      <c r="Z30" s="61">
        <v>90.384681223764289</v>
      </c>
      <c r="AA30" s="59">
        <v>4.0714549387801826</v>
      </c>
      <c r="AB30" s="59">
        <v>5.3133783086442632</v>
      </c>
      <c r="AC30" s="59">
        <v>49.926609415457804</v>
      </c>
      <c r="AD30" s="61">
        <v>629.20407145764375</v>
      </c>
      <c r="AE30" s="59">
        <v>22.69988816613786</v>
      </c>
      <c r="AF30" s="59">
        <v>154.90808043764594</v>
      </c>
      <c r="AG30" s="59">
        <v>7.6491090374093105</v>
      </c>
      <c r="AH30" s="59">
        <v>2.7159680228089358</v>
      </c>
      <c r="AI30" s="60">
        <v>8.70144513001746E-2</v>
      </c>
      <c r="AJ30" s="60">
        <v>0.11088571524206353</v>
      </c>
      <c r="AK30" s="60">
        <v>1.6526578685679203</v>
      </c>
      <c r="AL30" s="60">
        <v>0.3909221743385265</v>
      </c>
      <c r="AM30" s="59">
        <v>1.8293211447796041</v>
      </c>
      <c r="AN30" s="61">
        <v>1085.6482305221523</v>
      </c>
      <c r="AO30" s="59">
        <v>19.114459731137895</v>
      </c>
      <c r="AP30" s="59">
        <v>39.758951858646007</v>
      </c>
      <c r="AQ30" s="59">
        <v>4.8582464628799631</v>
      </c>
      <c r="AR30" s="59">
        <v>18.908024342989119</v>
      </c>
      <c r="AS30" s="59">
        <v>4.1330801844538119</v>
      </c>
      <c r="AT30" s="59">
        <v>1.2882648104558365</v>
      </c>
      <c r="AU30" s="59">
        <v>0.61262159864239274</v>
      </c>
      <c r="AV30" s="59">
        <v>4.0113495830840211</v>
      </c>
      <c r="AW30" s="59">
        <v>3.8043561061667628</v>
      </c>
      <c r="AX30" s="59">
        <v>0.77661934288858436</v>
      </c>
      <c r="AY30" s="59">
        <v>2.2986807559890283</v>
      </c>
      <c r="AZ30" s="59">
        <v>0.34351413633779582</v>
      </c>
      <c r="BA30" s="59">
        <v>2.3460773028586486</v>
      </c>
      <c r="BB30" s="59">
        <v>0.35567327768589585</v>
      </c>
      <c r="BC30" s="59">
        <v>4.1723448222747583</v>
      </c>
      <c r="BD30" s="59">
        <v>0.48786707632492865</v>
      </c>
      <c r="BE30" s="59">
        <v>10.778992208840002</v>
      </c>
      <c r="BF30" s="60">
        <v>2.8946274058275057</v>
      </c>
      <c r="BG30" s="60">
        <v>1.4759971017088964</v>
      </c>
      <c r="BH30" s="62">
        <v>4.5</v>
      </c>
      <c r="BI30" s="63">
        <v>7.0000000000000001E-3</v>
      </c>
      <c r="BJ30" s="62">
        <v>0.46200000000000002</v>
      </c>
      <c r="BK30" s="63">
        <v>1.7999999999999999E-2</v>
      </c>
      <c r="BL30" s="62">
        <v>2.726</v>
      </c>
      <c r="BM30" s="62">
        <v>1.272</v>
      </c>
      <c r="BN30" s="63">
        <v>0.15</v>
      </c>
      <c r="BO30" s="62">
        <v>10.31</v>
      </c>
      <c r="BP30" s="62">
        <v>0.41</v>
      </c>
      <c r="BQ30" s="62">
        <v>60.77</v>
      </c>
      <c r="BR30" s="62">
        <v>28.36</v>
      </c>
      <c r="BS30" s="48">
        <v>0.35</v>
      </c>
      <c r="BT30" s="48">
        <v>0.09</v>
      </c>
      <c r="BU30" s="48">
        <v>1.2</v>
      </c>
      <c r="BV30" s="48">
        <v>0.5</v>
      </c>
      <c r="BW30" s="48">
        <v>9.8000000000000007</v>
      </c>
      <c r="BX30" s="48">
        <v>4.0999999999999996</v>
      </c>
      <c r="BY30" s="59">
        <v>0.8</v>
      </c>
      <c r="BZ30" s="48">
        <v>0.1</v>
      </c>
    </row>
    <row r="31" spans="1:78" s="50" customFormat="1" ht="13">
      <c r="A31" s="48" t="s">
        <v>24</v>
      </c>
      <c r="C31" s="50" t="s">
        <v>296</v>
      </c>
      <c r="E31" s="50" t="s">
        <v>297</v>
      </c>
      <c r="F31" s="50" t="s">
        <v>298</v>
      </c>
      <c r="G31" s="50" t="s">
        <v>272</v>
      </c>
      <c r="I31" s="59">
        <v>12.56</v>
      </c>
      <c r="J31" s="59">
        <v>3.81</v>
      </c>
      <c r="K31" s="59">
        <v>5.3</v>
      </c>
      <c r="L31" s="59">
        <v>1.01</v>
      </c>
      <c r="M31" s="59">
        <v>2.63</v>
      </c>
      <c r="N31" s="60">
        <v>0.09</v>
      </c>
      <c r="O31" s="59">
        <v>4.4400000000000004</v>
      </c>
      <c r="P31" s="60">
        <v>0.23</v>
      </c>
      <c r="Q31" s="60">
        <v>0.41</v>
      </c>
      <c r="R31" s="59">
        <v>14.744456274658043</v>
      </c>
      <c r="S31" s="59">
        <v>0.86785362468655891</v>
      </c>
      <c r="T31" s="59">
        <v>13.887427143871744</v>
      </c>
      <c r="U31" s="61">
        <v>148.75484399347357</v>
      </c>
      <c r="V31" s="61">
        <v>61.788353545488292</v>
      </c>
      <c r="W31" s="61">
        <v>11.065372972757482</v>
      </c>
      <c r="X31" s="61">
        <v>33.63954965118517</v>
      </c>
      <c r="Y31" s="61">
        <v>49.05563847214821</v>
      </c>
      <c r="Z31" s="61">
        <v>61.614022002208571</v>
      </c>
      <c r="AA31" s="59">
        <v>4.1728875365397178</v>
      </c>
      <c r="AB31" s="59">
        <v>3.5757371784661309</v>
      </c>
      <c r="AC31" s="59">
        <v>24.631891809617077</v>
      </c>
      <c r="AD31" s="61">
        <v>299.93465686751233</v>
      </c>
      <c r="AE31" s="59">
        <v>21.634088888350718</v>
      </c>
      <c r="AF31" s="59">
        <v>151.73690066765994</v>
      </c>
      <c r="AG31" s="59">
        <v>3.6719780120482022</v>
      </c>
      <c r="AH31" s="59">
        <v>7.2233742887778165</v>
      </c>
      <c r="AI31" s="60">
        <v>7.6783394823549789E-2</v>
      </c>
      <c r="AJ31" s="60">
        <v>8.3558113632097419E-2</v>
      </c>
      <c r="AK31" s="60">
        <v>1.7026125958482883</v>
      </c>
      <c r="AL31" s="60">
        <v>0.27892093119803085</v>
      </c>
      <c r="AM31" s="59">
        <v>0.50924040481566635</v>
      </c>
      <c r="AN31" s="61">
        <v>653.9991053455326</v>
      </c>
      <c r="AO31" s="59">
        <v>15.699578293854886</v>
      </c>
      <c r="AP31" s="59">
        <v>33.346973640193468</v>
      </c>
      <c r="AQ31" s="59">
        <v>4.1467216459976441</v>
      </c>
      <c r="AR31" s="59">
        <v>16.030762365429453</v>
      </c>
      <c r="AS31" s="59">
        <v>3.6187851524069403</v>
      </c>
      <c r="AT31" s="59">
        <v>1.0518990357841755</v>
      </c>
      <c r="AU31" s="59">
        <v>0.57204505397635019</v>
      </c>
      <c r="AV31" s="59">
        <v>3.6288890015666557</v>
      </c>
      <c r="AW31" s="59">
        <v>3.5957474500799722</v>
      </c>
      <c r="AX31" s="59">
        <v>0.73821690287596287</v>
      </c>
      <c r="AY31" s="59">
        <v>2.1865389670911797</v>
      </c>
      <c r="AZ31" s="59">
        <v>0.3351643030650347</v>
      </c>
      <c r="BA31" s="59">
        <v>2.3375707821479281</v>
      </c>
      <c r="BB31" s="59">
        <v>0.36402897197531869</v>
      </c>
      <c r="BC31" s="59">
        <v>3.9270501181864601</v>
      </c>
      <c r="BD31" s="59">
        <v>0.24815133503192768</v>
      </c>
      <c r="BE31" s="59">
        <v>4.1017121955235281</v>
      </c>
      <c r="BF31" s="60">
        <v>3.2171877040299055</v>
      </c>
      <c r="BG31" s="60">
        <v>1.4545626665045004</v>
      </c>
      <c r="BH31" s="62">
        <v>5.0999999999999996</v>
      </c>
      <c r="BI31" s="63">
        <v>1.4E-2</v>
      </c>
      <c r="BJ31" s="62">
        <v>1.835</v>
      </c>
      <c r="BK31" s="63">
        <v>0.31</v>
      </c>
      <c r="BL31" s="62">
        <v>1.748</v>
      </c>
      <c r="BM31" s="62">
        <v>1.1559999999999999</v>
      </c>
      <c r="BN31" s="63">
        <v>0.28000000000000003</v>
      </c>
      <c r="BO31" s="62">
        <v>36.25</v>
      </c>
      <c r="BP31" s="62">
        <v>6.13</v>
      </c>
      <c r="BQ31" s="62">
        <v>34.53</v>
      </c>
      <c r="BR31" s="62">
        <v>22.82</v>
      </c>
      <c r="BS31" s="48">
        <v>0.76</v>
      </c>
      <c r="BT31" s="48">
        <v>0.16</v>
      </c>
      <c r="BU31" s="48">
        <v>1.4</v>
      </c>
      <c r="BV31" s="48">
        <v>0.4</v>
      </c>
      <c r="BW31" s="48">
        <v>4.4000000000000004</v>
      </c>
      <c r="BX31" s="48">
        <v>4.2</v>
      </c>
      <c r="BY31" s="59">
        <v>0.7</v>
      </c>
      <c r="BZ31" s="59">
        <v>0</v>
      </c>
    </row>
    <row r="32" spans="1:78" s="50" customFormat="1" ht="13">
      <c r="A32" s="48" t="s">
        <v>26</v>
      </c>
      <c r="C32" s="50" t="s">
        <v>296</v>
      </c>
      <c r="E32" s="50" t="s">
        <v>297</v>
      </c>
      <c r="F32" s="50" t="s">
        <v>298</v>
      </c>
      <c r="G32" s="50" t="s">
        <v>272</v>
      </c>
      <c r="I32" s="59">
        <v>16.27</v>
      </c>
      <c r="J32" s="59">
        <v>5.47</v>
      </c>
      <c r="K32" s="59">
        <v>6.38</v>
      </c>
      <c r="L32" s="59">
        <v>1.4</v>
      </c>
      <c r="M32" s="59">
        <v>3.49</v>
      </c>
      <c r="N32" s="60">
        <v>0.11</v>
      </c>
      <c r="O32" s="59">
        <v>6.13</v>
      </c>
      <c r="P32" s="60">
        <v>0.32</v>
      </c>
      <c r="Q32" s="60">
        <v>0.47</v>
      </c>
      <c r="R32" s="61" t="s">
        <v>287</v>
      </c>
      <c r="S32" s="61" t="s">
        <v>287</v>
      </c>
      <c r="T32" s="61" t="s">
        <v>287</v>
      </c>
      <c r="U32" s="61" t="s">
        <v>287</v>
      </c>
      <c r="V32" s="61" t="s">
        <v>287</v>
      </c>
      <c r="W32" s="61" t="s">
        <v>287</v>
      </c>
      <c r="X32" s="61" t="s">
        <v>287</v>
      </c>
      <c r="Y32" s="61" t="s">
        <v>287</v>
      </c>
      <c r="Z32" s="61" t="s">
        <v>287</v>
      </c>
      <c r="AA32" s="61" t="s">
        <v>287</v>
      </c>
      <c r="AB32" s="61" t="s">
        <v>287</v>
      </c>
      <c r="AC32" s="61" t="s">
        <v>287</v>
      </c>
      <c r="AD32" s="61" t="s">
        <v>287</v>
      </c>
      <c r="AE32" s="61" t="s">
        <v>287</v>
      </c>
      <c r="AF32" s="61" t="s">
        <v>287</v>
      </c>
      <c r="AG32" s="61" t="s">
        <v>287</v>
      </c>
      <c r="AH32" s="61" t="s">
        <v>287</v>
      </c>
      <c r="AI32" s="61" t="s">
        <v>287</v>
      </c>
      <c r="AJ32" s="61" t="s">
        <v>287</v>
      </c>
      <c r="AK32" s="61" t="s">
        <v>287</v>
      </c>
      <c r="AL32" s="61" t="s">
        <v>287</v>
      </c>
      <c r="AM32" s="61" t="s">
        <v>287</v>
      </c>
      <c r="AN32" s="61" t="s">
        <v>287</v>
      </c>
      <c r="AO32" s="61" t="s">
        <v>287</v>
      </c>
      <c r="AP32" s="61" t="s">
        <v>287</v>
      </c>
      <c r="AQ32" s="61" t="s">
        <v>287</v>
      </c>
      <c r="AR32" s="61" t="s">
        <v>287</v>
      </c>
      <c r="AS32" s="61" t="s">
        <v>287</v>
      </c>
      <c r="AT32" s="61" t="s">
        <v>287</v>
      </c>
      <c r="AU32" s="61" t="s">
        <v>287</v>
      </c>
      <c r="AV32" s="61" t="s">
        <v>287</v>
      </c>
      <c r="AW32" s="61" t="s">
        <v>287</v>
      </c>
      <c r="AX32" s="61" t="s">
        <v>287</v>
      </c>
      <c r="AY32" s="61" t="s">
        <v>287</v>
      </c>
      <c r="AZ32" s="61" t="s">
        <v>287</v>
      </c>
      <c r="BA32" s="61" t="s">
        <v>287</v>
      </c>
      <c r="BB32" s="61" t="s">
        <v>287</v>
      </c>
      <c r="BC32" s="61" t="s">
        <v>287</v>
      </c>
      <c r="BD32" s="61" t="s">
        <v>287</v>
      </c>
      <c r="BE32" s="61" t="s">
        <v>287</v>
      </c>
      <c r="BF32" s="61" t="s">
        <v>287</v>
      </c>
      <c r="BG32" s="61" t="s">
        <v>287</v>
      </c>
      <c r="BH32" s="62">
        <v>5</v>
      </c>
      <c r="BI32" s="63">
        <v>8.9999999999999993E-3</v>
      </c>
      <c r="BJ32" s="62">
        <v>1.7430000000000001</v>
      </c>
      <c r="BK32" s="63">
        <v>0.32400000000000001</v>
      </c>
      <c r="BL32" s="62">
        <v>2.0499999999999998</v>
      </c>
      <c r="BM32" s="62">
        <v>0.86399999999999999</v>
      </c>
      <c r="BN32" s="63">
        <v>0.17</v>
      </c>
      <c r="BO32" s="62">
        <v>34.93</v>
      </c>
      <c r="BP32" s="62">
        <v>6.48</v>
      </c>
      <c r="BQ32" s="62">
        <v>41.1</v>
      </c>
      <c r="BR32" s="62">
        <v>17.309999999999999</v>
      </c>
      <c r="BS32" s="48">
        <v>0.12</v>
      </c>
      <c r="BT32" s="48">
        <v>0.02</v>
      </c>
      <c r="BU32" s="48">
        <v>0.5</v>
      </c>
      <c r="BV32" s="48">
        <v>0.2</v>
      </c>
      <c r="BW32" s="48" t="s">
        <v>287</v>
      </c>
      <c r="BX32" s="48" t="s">
        <v>287</v>
      </c>
      <c r="BY32" s="59">
        <v>1.4</v>
      </c>
      <c r="BZ32" s="59">
        <v>0.3</v>
      </c>
    </row>
    <row r="33" spans="1:78" s="50" customFormat="1" ht="13">
      <c r="A33" s="48" t="s">
        <v>28</v>
      </c>
      <c r="C33" s="50" t="s">
        <v>296</v>
      </c>
      <c r="E33" s="50" t="s">
        <v>297</v>
      </c>
      <c r="F33" s="50" t="s">
        <v>298</v>
      </c>
      <c r="G33" s="50" t="s">
        <v>272</v>
      </c>
      <c r="I33" s="59">
        <v>16.54</v>
      </c>
      <c r="J33" s="59">
        <v>5.84</v>
      </c>
      <c r="K33" s="59">
        <v>7.06</v>
      </c>
      <c r="L33" s="59">
        <v>1.23</v>
      </c>
      <c r="M33" s="59">
        <v>3.96</v>
      </c>
      <c r="N33" s="60">
        <v>0.13</v>
      </c>
      <c r="O33" s="59">
        <v>5.48</v>
      </c>
      <c r="P33" s="60">
        <v>0.34</v>
      </c>
      <c r="Q33" s="60">
        <v>0.51</v>
      </c>
      <c r="R33" s="59">
        <v>24.317073102076403</v>
      </c>
      <c r="S33" s="59">
        <v>1.3259247992741772</v>
      </c>
      <c r="T33" s="59">
        <v>19.583877040825087</v>
      </c>
      <c r="U33" s="61">
        <v>172.52257170904517</v>
      </c>
      <c r="V33" s="61">
        <v>25.460142584503217</v>
      </c>
      <c r="W33" s="61">
        <v>15.862141008618048</v>
      </c>
      <c r="X33" s="61">
        <v>12.90513787691598</v>
      </c>
      <c r="Y33" s="61">
        <v>54.076418125296904</v>
      </c>
      <c r="Z33" s="61">
        <v>97.112574620288768</v>
      </c>
      <c r="AA33" s="59">
        <v>5.8924982013183875</v>
      </c>
      <c r="AB33" s="59">
        <v>4.2446388803550352</v>
      </c>
      <c r="AC33" s="59">
        <v>29.538760295253656</v>
      </c>
      <c r="AD33" s="61">
        <v>557.11355660567222</v>
      </c>
      <c r="AE33" s="59">
        <v>31.873903302473302</v>
      </c>
      <c r="AF33" s="59">
        <v>164.72593542676856</v>
      </c>
      <c r="AG33" s="59">
        <v>5.0861608805783538</v>
      </c>
      <c r="AH33" s="59">
        <v>3.0705299671329986</v>
      </c>
      <c r="AI33" s="60">
        <v>8.9361417994545805E-2</v>
      </c>
      <c r="AJ33" s="60">
        <v>9.6183206394148735E-2</v>
      </c>
      <c r="AK33" s="60">
        <v>2.3942903412385141</v>
      </c>
      <c r="AL33" s="60">
        <v>0.34816641200183623</v>
      </c>
      <c r="AM33" s="59">
        <v>0.73634985045576518</v>
      </c>
      <c r="AN33" s="61">
        <v>848.48662603030914</v>
      </c>
      <c r="AO33" s="59">
        <v>22.456994534573841</v>
      </c>
      <c r="AP33" s="59">
        <v>48.096377926837732</v>
      </c>
      <c r="AQ33" s="59">
        <v>6.1271985373055839</v>
      </c>
      <c r="AR33" s="59">
        <v>24.029493058107242</v>
      </c>
      <c r="AS33" s="59">
        <v>5.3890985604527684</v>
      </c>
      <c r="AT33" s="59">
        <v>1.7142802558720491</v>
      </c>
      <c r="AU33" s="59">
        <v>0.82609875972608271</v>
      </c>
      <c r="AV33" s="59">
        <v>5.3126444008424833</v>
      </c>
      <c r="AW33" s="59">
        <v>5.2011006180453654</v>
      </c>
      <c r="AX33" s="59">
        <v>1.071222220623506</v>
      </c>
      <c r="AY33" s="59">
        <v>3.2579808089187803</v>
      </c>
      <c r="AZ33" s="59">
        <v>0.50289535113067352</v>
      </c>
      <c r="BA33" s="59">
        <v>3.5272774743564548</v>
      </c>
      <c r="BB33" s="59">
        <v>0.55122399295672364</v>
      </c>
      <c r="BC33" s="59">
        <v>4.5801191357551465</v>
      </c>
      <c r="BD33" s="59">
        <v>0.34132505717618927</v>
      </c>
      <c r="BE33" s="59">
        <v>5.7020374820489614</v>
      </c>
      <c r="BF33" s="60">
        <v>4.19331920033905</v>
      </c>
      <c r="BG33" s="60">
        <v>1.8925337878915542</v>
      </c>
      <c r="BH33" s="62">
        <v>4.2</v>
      </c>
      <c r="BI33" s="63">
        <v>1.0999999999999999E-2</v>
      </c>
      <c r="BJ33" s="62">
        <v>1.4650000000000001</v>
      </c>
      <c r="BK33" s="63">
        <v>0.23899999999999999</v>
      </c>
      <c r="BL33" s="62">
        <v>1.4850000000000001</v>
      </c>
      <c r="BM33" s="62">
        <v>0.97</v>
      </c>
      <c r="BN33" s="63">
        <v>0.26</v>
      </c>
      <c r="BO33" s="62">
        <v>35.130000000000003</v>
      </c>
      <c r="BP33" s="62">
        <v>5.74</v>
      </c>
      <c r="BQ33" s="62">
        <v>35.61</v>
      </c>
      <c r="BR33" s="62">
        <v>23.26</v>
      </c>
      <c r="BS33" s="48">
        <v>0.21</v>
      </c>
      <c r="BT33" s="48">
        <v>0.04</v>
      </c>
      <c r="BU33" s="48">
        <v>0.4</v>
      </c>
      <c r="BV33" s="48">
        <v>0.1</v>
      </c>
      <c r="BW33" s="48">
        <v>0.4</v>
      </c>
      <c r="BX33" s="48">
        <v>0.3</v>
      </c>
      <c r="BY33" s="59">
        <v>0.2</v>
      </c>
      <c r="BZ33" s="59">
        <v>0.1</v>
      </c>
    </row>
    <row r="34" spans="1:78" s="50" customFormat="1" ht="13">
      <c r="A34" s="48" t="s">
        <v>30</v>
      </c>
      <c r="C34" s="50" t="s">
        <v>296</v>
      </c>
      <c r="E34" s="50" t="s">
        <v>297</v>
      </c>
      <c r="F34" s="50" t="s">
        <v>298</v>
      </c>
      <c r="G34" s="50" t="s">
        <v>272</v>
      </c>
      <c r="I34" s="59">
        <v>13.42</v>
      </c>
      <c r="J34" s="59">
        <v>3.75</v>
      </c>
      <c r="K34" s="59">
        <v>4.49</v>
      </c>
      <c r="L34" s="59">
        <v>0.86</v>
      </c>
      <c r="M34" s="59">
        <v>2.54</v>
      </c>
      <c r="N34" s="60">
        <v>0.09</v>
      </c>
      <c r="O34" s="59">
        <v>3.08</v>
      </c>
      <c r="P34" s="60">
        <v>0.24</v>
      </c>
      <c r="Q34" s="60">
        <v>0.34</v>
      </c>
      <c r="R34" s="59">
        <v>15.530452004214787</v>
      </c>
      <c r="S34" s="59">
        <v>0.91117274188351127</v>
      </c>
      <c r="T34" s="59">
        <v>12.263637450586842</v>
      </c>
      <c r="U34" s="61">
        <v>19.516978571807019</v>
      </c>
      <c r="V34" s="61">
        <v>2.1220643443587983</v>
      </c>
      <c r="W34" s="61">
        <v>1.7393458456759954</v>
      </c>
      <c r="X34" s="61">
        <v>1.3177406739225443</v>
      </c>
      <c r="Y34" s="61">
        <v>4.2146562085773196</v>
      </c>
      <c r="Z34" s="61">
        <v>12.482845061971348</v>
      </c>
      <c r="AA34" s="59">
        <v>4.5129283761293646</v>
      </c>
      <c r="AB34" s="59">
        <v>3.9790201349401713</v>
      </c>
      <c r="AC34" s="59">
        <v>19.467420527620803</v>
      </c>
      <c r="AD34" s="61">
        <v>344.6351276254465</v>
      </c>
      <c r="AE34" s="59">
        <v>16.444093151841408</v>
      </c>
      <c r="AF34" s="59">
        <v>99.228625705126731</v>
      </c>
      <c r="AG34" s="59">
        <v>3.2888003571961497</v>
      </c>
      <c r="AH34" s="59">
        <v>1.8900921166872584</v>
      </c>
      <c r="AI34" s="60">
        <v>6.1371796699599537E-2</v>
      </c>
      <c r="AJ34" s="60">
        <v>5.9124674364799457E-2</v>
      </c>
      <c r="AK34" s="60">
        <v>1.321689303442279</v>
      </c>
      <c r="AL34" s="60">
        <v>0.29257379542760276</v>
      </c>
      <c r="AM34" s="59">
        <v>0.53845506729391879</v>
      </c>
      <c r="AN34" s="61">
        <v>587.98266335934761</v>
      </c>
      <c r="AO34" s="59">
        <v>12.170220515134302</v>
      </c>
      <c r="AP34" s="59">
        <v>26.637544567177887</v>
      </c>
      <c r="AQ34" s="59">
        <v>3.3586751265971544</v>
      </c>
      <c r="AR34" s="59">
        <v>13.243972013738572</v>
      </c>
      <c r="AS34" s="59">
        <v>2.9404691640907568</v>
      </c>
      <c r="AT34" s="59">
        <v>1.0234311398107885</v>
      </c>
      <c r="AU34" s="59">
        <v>0.44417008321437257</v>
      </c>
      <c r="AV34" s="59">
        <v>2.8344669623230008</v>
      </c>
      <c r="AW34" s="59">
        <v>2.8463925302915496</v>
      </c>
      <c r="AX34" s="59">
        <v>0.59469100914910877</v>
      </c>
      <c r="AY34" s="59">
        <v>1.8165338405373861</v>
      </c>
      <c r="AZ34" s="59">
        <v>0.28441333416156311</v>
      </c>
      <c r="BA34" s="59">
        <v>2.0260834188351247</v>
      </c>
      <c r="BB34" s="59">
        <v>0.31495947718792205</v>
      </c>
      <c r="BC34" s="59">
        <v>2.749876947337262</v>
      </c>
      <c r="BD34" s="59">
        <v>0.21932858963404908</v>
      </c>
      <c r="BE34" s="59">
        <v>4.5757413188923977</v>
      </c>
      <c r="BF34" s="60">
        <v>2.7299419027244922</v>
      </c>
      <c r="BG34" s="60">
        <v>1.2179734296201814</v>
      </c>
      <c r="BH34" s="62">
        <v>5.5</v>
      </c>
      <c r="BI34" s="63">
        <v>1.7000000000000001E-2</v>
      </c>
      <c r="BJ34" s="62">
        <v>1.117</v>
      </c>
      <c r="BK34" s="63">
        <v>0.29699999999999999</v>
      </c>
      <c r="BL34" s="62">
        <v>2.7719999999999998</v>
      </c>
      <c r="BM34" s="62">
        <v>1.252</v>
      </c>
      <c r="BN34" s="63">
        <v>0.32</v>
      </c>
      <c r="BO34" s="62">
        <v>20.47</v>
      </c>
      <c r="BP34" s="62">
        <v>5.44</v>
      </c>
      <c r="BQ34" s="62">
        <v>50.82</v>
      </c>
      <c r="BR34" s="62">
        <v>22.95</v>
      </c>
      <c r="BS34" s="48">
        <v>0.21</v>
      </c>
      <c r="BT34" s="48">
        <v>0.03</v>
      </c>
      <c r="BU34" s="48">
        <v>1.5</v>
      </c>
      <c r="BV34" s="48">
        <v>0.5</v>
      </c>
      <c r="BW34" s="48" t="s">
        <v>287</v>
      </c>
      <c r="BX34" s="48" t="s">
        <v>287</v>
      </c>
      <c r="BY34" s="59">
        <v>5.8</v>
      </c>
      <c r="BZ34" s="59">
        <v>2</v>
      </c>
    </row>
    <row r="35" spans="1:78" s="50" customFormat="1" ht="13">
      <c r="A35" s="48" t="s">
        <v>32</v>
      </c>
      <c r="C35" s="50" t="s">
        <v>296</v>
      </c>
      <c r="E35" s="50" t="s">
        <v>297</v>
      </c>
      <c r="F35" s="50" t="s">
        <v>298</v>
      </c>
      <c r="G35" s="50" t="s">
        <v>272</v>
      </c>
      <c r="I35" s="59">
        <v>12.24</v>
      </c>
      <c r="J35" s="59">
        <v>3</v>
      </c>
      <c r="K35" s="59">
        <v>4.57</v>
      </c>
      <c r="L35" s="59">
        <v>1.07</v>
      </c>
      <c r="M35" s="59">
        <v>2.25</v>
      </c>
      <c r="N35" s="60">
        <v>0.12</v>
      </c>
      <c r="O35" s="59">
        <v>3.24</v>
      </c>
      <c r="P35" s="60">
        <v>0.24</v>
      </c>
      <c r="Q35" s="60">
        <v>0.32</v>
      </c>
      <c r="R35" s="59">
        <v>26.067978743050222</v>
      </c>
      <c r="S35" s="59">
        <v>1.0825892415139857</v>
      </c>
      <c r="T35" s="59">
        <v>12.626662594539669</v>
      </c>
      <c r="U35" s="61">
        <v>94.172291347328439</v>
      </c>
      <c r="V35" s="61">
        <v>23.743361658716726</v>
      </c>
      <c r="W35" s="61">
        <v>11.99141573927081</v>
      </c>
      <c r="X35" s="61">
        <v>12.192233825579333</v>
      </c>
      <c r="Y35" s="61">
        <v>29.23855310218395</v>
      </c>
      <c r="Z35" s="61">
        <v>86.197432034465365</v>
      </c>
      <c r="AA35" s="59">
        <v>4.2598302671549453</v>
      </c>
      <c r="AB35" s="59">
        <v>9.3718403920065292</v>
      </c>
      <c r="AC35" s="59">
        <v>28.635964160971074</v>
      </c>
      <c r="AD35" s="61">
        <v>413.78772971499995</v>
      </c>
      <c r="AE35" s="59">
        <v>21.257166414608996</v>
      </c>
      <c r="AF35" s="59">
        <v>77.35551151192584</v>
      </c>
      <c r="AG35" s="59">
        <v>4.6328256185032668</v>
      </c>
      <c r="AH35" s="59">
        <v>2.1137313304984398</v>
      </c>
      <c r="AI35" s="60">
        <v>6.1680741167186033E-2</v>
      </c>
      <c r="AJ35" s="60">
        <v>5.7597700635734127E-2</v>
      </c>
      <c r="AK35" s="60">
        <v>1.1023461310051834</v>
      </c>
      <c r="AL35" s="60">
        <v>0.67412175824949783</v>
      </c>
      <c r="AM35" s="59">
        <v>1.2634488023057329</v>
      </c>
      <c r="AN35" s="61">
        <v>803.68547449079256</v>
      </c>
      <c r="AO35" s="59">
        <v>17.332442180551869</v>
      </c>
      <c r="AP35" s="59">
        <v>40.234107492920593</v>
      </c>
      <c r="AQ35" s="59">
        <v>4.9385655492776763</v>
      </c>
      <c r="AR35" s="59">
        <v>18.304841747386821</v>
      </c>
      <c r="AS35" s="59">
        <v>3.8261594355416366</v>
      </c>
      <c r="AT35" s="59">
        <v>1.1134510219626952</v>
      </c>
      <c r="AU35" s="59">
        <v>0.56603277314842604</v>
      </c>
      <c r="AV35" s="59">
        <v>3.6527044376146267</v>
      </c>
      <c r="AW35" s="59">
        <v>3.4979027848005404</v>
      </c>
      <c r="AX35" s="59">
        <v>0.71249599680906683</v>
      </c>
      <c r="AY35" s="59">
        <v>2.1130209793022146</v>
      </c>
      <c r="AZ35" s="59">
        <v>0.31656496669455014</v>
      </c>
      <c r="BA35" s="59">
        <v>2.1729386014309058</v>
      </c>
      <c r="BB35" s="59">
        <v>0.32873458114121473</v>
      </c>
      <c r="BC35" s="59">
        <v>2.3785840769693758</v>
      </c>
      <c r="BD35" s="59">
        <v>0.30513378037789918</v>
      </c>
      <c r="BE35" s="59">
        <v>9.4983303500578291</v>
      </c>
      <c r="BF35" s="60">
        <v>3.4445956742475374</v>
      </c>
      <c r="BG35" s="60">
        <v>1.4523758157270845</v>
      </c>
      <c r="BH35" s="62">
        <v>6.2</v>
      </c>
      <c r="BI35" s="63">
        <v>5.0000000000000001E-3</v>
      </c>
      <c r="BJ35" s="62">
        <v>1.9990000000000001</v>
      </c>
      <c r="BK35" s="63">
        <v>0.19</v>
      </c>
      <c r="BL35" s="62">
        <v>3.1520000000000001</v>
      </c>
      <c r="BM35" s="62">
        <v>0.88600000000000001</v>
      </c>
      <c r="BN35" s="63">
        <v>0.09</v>
      </c>
      <c r="BO35" s="62">
        <v>32.07</v>
      </c>
      <c r="BP35" s="62">
        <v>3.05</v>
      </c>
      <c r="BQ35" s="62">
        <v>50.57</v>
      </c>
      <c r="BR35" s="62">
        <v>14.22</v>
      </c>
      <c r="BS35" s="48">
        <v>0.45</v>
      </c>
      <c r="BT35" s="48">
        <v>0.04</v>
      </c>
      <c r="BU35" s="48">
        <v>2.2000000000000002</v>
      </c>
      <c r="BV35" s="48">
        <v>0.6</v>
      </c>
      <c r="BW35" s="48">
        <v>13.8</v>
      </c>
      <c r="BX35" s="59">
        <v>1</v>
      </c>
      <c r="BY35" s="59">
        <v>1</v>
      </c>
      <c r="BZ35" s="59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Instructions</vt:lpstr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2023-10-05T21:49:55Z</dcterms:created>
  <dcterms:modified xsi:type="dcterms:W3CDTF">2024-05-27T22:59:14Z</dcterms:modified>
</cp:coreProperties>
</file>